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25-1学期课程表" sheetId="1" r:id="rId1"/>
    <sheet name="25级课程表" sheetId="2" r:id="rId2"/>
  </sheets>
  <definedNames>
    <definedName name="_xlnm._FilterDatabase" localSheetId="0" hidden="1">'25-1学期课程表'!$A$1:$AB$64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<sst xmlns="http://schemas.openxmlformats.org/spreadsheetml/2006/main" count="1101" uniqueCount="382">
  <si>
    <t>序号</t>
  </si>
  <si>
    <t>年级</t>
  </si>
  <si>
    <t>专业</t>
  </si>
  <si>
    <t>课程名称</t>
  </si>
  <si>
    <t>课程编码</t>
  </si>
  <si>
    <t>教学班号</t>
  </si>
  <si>
    <t>课程类别</t>
  </si>
  <si>
    <t>理论实践</t>
  </si>
  <si>
    <t>学分</t>
  </si>
  <si>
    <t>学时</t>
  </si>
  <si>
    <t>理论学时</t>
  </si>
  <si>
    <t>实践验学时</t>
  </si>
  <si>
    <t>周学时</t>
  </si>
  <si>
    <t>上课周数</t>
  </si>
  <si>
    <t>学生人数</t>
  </si>
  <si>
    <t>任课教师（各教研室或各系确定）</t>
  </si>
  <si>
    <t>职称</t>
  </si>
  <si>
    <t>合班授课周数分配（整周计算）</t>
  </si>
  <si>
    <t>B角色</t>
  </si>
  <si>
    <t>期末考试方式</t>
  </si>
  <si>
    <t>时间</t>
  </si>
  <si>
    <t>星期一</t>
  </si>
  <si>
    <t>星期二</t>
  </si>
  <si>
    <t>星期三</t>
  </si>
  <si>
    <t>星期四</t>
  </si>
  <si>
    <t>星期五</t>
  </si>
  <si>
    <t>星期六</t>
  </si>
  <si>
    <t>上课地点</t>
  </si>
  <si>
    <t>备注</t>
  </si>
  <si>
    <t>2022</t>
  </si>
  <si>
    <t>22级物理、光电信息</t>
  </si>
  <si>
    <t>国家安全教育</t>
  </si>
  <si>
    <t>PUB199</t>
  </si>
  <si>
    <t>公必</t>
  </si>
  <si>
    <t>理论+实践</t>
  </si>
  <si>
    <t>1-3</t>
  </si>
  <si>
    <t>黄婧、吴昊南</t>
  </si>
  <si>
    <t>考查</t>
  </si>
  <si>
    <t>/</t>
  </si>
  <si>
    <t>5-6</t>
  </si>
  <si>
    <t>校内</t>
  </si>
  <si>
    <t>劳动教育</t>
  </si>
  <si>
    <t>PUB178</t>
  </si>
  <si>
    <t>4-6</t>
  </si>
  <si>
    <t>校外</t>
  </si>
  <si>
    <t>形势与政策</t>
  </si>
  <si>
    <t>MAR114</t>
  </si>
  <si>
    <t>13-15</t>
  </si>
  <si>
    <t>22级物理学、拔尖、光电</t>
  </si>
  <si>
    <t>物理学专业自主设计实验（物理学前沿探索合入）</t>
  </si>
  <si>
    <t>PHY433</t>
  </si>
  <si>
    <t>专选</t>
  </si>
  <si>
    <t>实验</t>
  </si>
  <si>
    <t>前9周</t>
  </si>
  <si>
    <t>马杰, 沈冰, 熊小敏,王靖颖,钟定永,尤郑昀,谭创, 唐健,张帮敏,陈晓东,刘新智,王慧超</t>
  </si>
  <si>
    <t>教授、副教授等</t>
  </si>
  <si>
    <t>各指导老师 1-9周，第10周期末答辩</t>
  </si>
  <si>
    <t>下午</t>
  </si>
  <si>
    <t xml:space="preserve"> 536栋214</t>
  </si>
  <si>
    <t>第一周绪论地点：2207， 上课四位模块负责老师：沈冰，陈晓东，唐健，马杰</t>
  </si>
  <si>
    <t>22级物理学</t>
  </si>
  <si>
    <t>量子信息</t>
  </si>
  <si>
    <t>PHY409</t>
  </si>
  <si>
    <t>理论</t>
  </si>
  <si>
    <t>后9周</t>
  </si>
  <si>
    <t>何广平</t>
  </si>
  <si>
    <t>教授</t>
  </si>
  <si>
    <t>闭卷</t>
  </si>
  <si>
    <t>1.8晚</t>
  </si>
  <si>
    <t>后9周
3-4</t>
  </si>
  <si>
    <t>逸207</t>
  </si>
  <si>
    <t>神经网络的统计力学</t>
  </si>
  <si>
    <t>PHY507</t>
  </si>
  <si>
    <t>本研贯通</t>
  </si>
  <si>
    <t>17周</t>
  </si>
  <si>
    <t>黄海平</t>
  </si>
  <si>
    <t>开卷</t>
  </si>
  <si>
    <t>1.7晚</t>
  </si>
  <si>
    <t>9-11</t>
  </si>
  <si>
    <t>研究生安排</t>
  </si>
  <si>
    <t>天体物理与宇宙学简介</t>
  </si>
  <si>
    <t>PHY429</t>
  </si>
  <si>
    <t>汤奕蕾、张宏浩</t>
  </si>
  <si>
    <t>副教授/教授</t>
  </si>
  <si>
    <t>汤亦蕾：1-9周，2次/周，10周，1次：张宏浩：11-17周，1次/周</t>
  </si>
  <si>
    <t>1.6晚</t>
  </si>
  <si>
    <t>前9周
3-4</t>
  </si>
  <si>
    <t>逸205</t>
  </si>
  <si>
    <t>物理学史</t>
  </si>
  <si>
    <t>PHY375</t>
  </si>
  <si>
    <t>金修奉</t>
  </si>
  <si>
    <t>1.5晚</t>
  </si>
  <si>
    <t>3-4</t>
  </si>
  <si>
    <t>逸204</t>
  </si>
  <si>
    <t>22级光电信息</t>
  </si>
  <si>
    <t>光信息自主设计性实验</t>
  </si>
  <si>
    <t>PHY434</t>
  </si>
  <si>
    <t>不开课</t>
  </si>
  <si>
    <t>陈科，黄敏，滕东东，周张凯，陈瑞</t>
  </si>
  <si>
    <t>各老师指导相应的实验项目</t>
  </si>
  <si>
    <t>536-009</t>
  </si>
  <si>
    <t>第一周绪论课 地点2102
讲绪论老师：陈科</t>
  </si>
  <si>
    <t>2023</t>
  </si>
  <si>
    <t>23级物理学、光电信息</t>
  </si>
  <si>
    <t>体育</t>
  </si>
  <si>
    <t>PE305</t>
  </si>
  <si>
    <t>其他集中性实践</t>
  </si>
  <si>
    <t>体育部</t>
  </si>
  <si>
    <t>前9周
7-8</t>
  </si>
  <si>
    <t>7-8</t>
  </si>
  <si>
    <t>7-9</t>
  </si>
  <si>
    <t>10-12</t>
  </si>
  <si>
    <t>23级光电信息</t>
  </si>
  <si>
    <t>数字电子技术</t>
  </si>
  <si>
    <t>PHY365</t>
  </si>
  <si>
    <t>专必</t>
  </si>
  <si>
    <t>付青</t>
  </si>
  <si>
    <t>副教授</t>
  </si>
  <si>
    <t>逸304</t>
  </si>
  <si>
    <t>23级光电、物理学</t>
  </si>
  <si>
    <t>固体物理I +固体物理 2班</t>
  </si>
  <si>
    <t>PHY325/PHY321</t>
  </si>
  <si>
    <t>曹坤</t>
  </si>
  <si>
    <t>1-2</t>
  </si>
  <si>
    <t>逸206</t>
  </si>
  <si>
    <t>固体物理课程两个编码在一个班</t>
  </si>
  <si>
    <t>固体物理I  1班</t>
  </si>
  <si>
    <t>PHY325</t>
  </si>
  <si>
    <t>钟定永</t>
  </si>
  <si>
    <t>固体物理   3班</t>
  </si>
  <si>
    <t>PHY321</t>
  </si>
  <si>
    <t>王雪华/朱海</t>
  </si>
  <si>
    <t>1-9 朱海； 10-17周 王雪华</t>
  </si>
  <si>
    <t>高等光学导论</t>
  </si>
  <si>
    <t>PHY351</t>
  </si>
  <si>
    <t>李俊韬，梁浩文</t>
  </si>
  <si>
    <t>李俊韬：1-5,11-13；梁浩文：6-10,14-17周</t>
  </si>
  <si>
    <t>魏敦钊</t>
  </si>
  <si>
    <t>1.9晚</t>
  </si>
  <si>
    <t>二教2207</t>
  </si>
  <si>
    <t>23级光电信息、物理学</t>
  </si>
  <si>
    <t>薄膜光学</t>
  </si>
  <si>
    <t>PHY353</t>
  </si>
  <si>
    <t>陈文杰</t>
  </si>
  <si>
    <t>陈晓东</t>
  </si>
  <si>
    <t>应用光学</t>
  </si>
  <si>
    <t>PHY426</t>
  </si>
  <si>
    <t>陈瑞</t>
  </si>
  <si>
    <t>后8周
5-6</t>
  </si>
  <si>
    <t>逸306</t>
  </si>
  <si>
    <t>电子技术实验 学号前30人</t>
  </si>
  <si>
    <t>PHY232</t>
  </si>
  <si>
    <t>唐强</t>
  </si>
  <si>
    <t>536-115</t>
  </si>
  <si>
    <t>第一周绪论课 地点 536栋115 
讲绪论老师：唐强</t>
  </si>
  <si>
    <t>电子技术实验 学号后31人</t>
  </si>
  <si>
    <t>熊小敏</t>
  </si>
  <si>
    <t>536-108</t>
  </si>
  <si>
    <t>第一周绪论课 地点 536栋115 
讲绪论老师：熊小敏</t>
  </si>
  <si>
    <t>23级物理学</t>
  </si>
  <si>
    <t>电子技术实 学号前25人</t>
  </si>
  <si>
    <t>上午</t>
  </si>
  <si>
    <t>电子技术实验学号中间24人</t>
  </si>
  <si>
    <t>晚上</t>
  </si>
  <si>
    <t>电子技术实验 学号后25人</t>
  </si>
  <si>
    <t>数值计算</t>
  </si>
  <si>
    <t>PHY216</t>
  </si>
  <si>
    <t>理论+实验</t>
  </si>
  <si>
    <t>李华山，庞盛世</t>
  </si>
  <si>
    <t>李华山：1-9周
庞盛世：10-17周</t>
  </si>
  <si>
    <t>1.13上</t>
  </si>
  <si>
    <t>逸208</t>
  </si>
  <si>
    <t>数值计算上机</t>
  </si>
  <si>
    <t>106栋201</t>
  </si>
  <si>
    <t>106栋机房</t>
  </si>
  <si>
    <t>生物物理</t>
  </si>
  <si>
    <t>PHY317</t>
  </si>
  <si>
    <t>张勇</t>
  </si>
  <si>
    <t>1.14上</t>
  </si>
  <si>
    <t>高能物理导论</t>
  </si>
  <si>
    <t>PHY5220</t>
  </si>
  <si>
    <t>尤郑昀、金修奉</t>
  </si>
  <si>
    <t>尤郑昀：1-11周，1次/周
金修奉：12-17周，1次/周</t>
  </si>
  <si>
    <t>半开</t>
  </si>
  <si>
    <t>热力学与统计物理</t>
  </si>
  <si>
    <t>PHY303</t>
  </si>
  <si>
    <t>专必/专选</t>
  </si>
  <si>
    <t>钟凡</t>
  </si>
  <si>
    <t>物理学中的群论</t>
  </si>
  <si>
    <t>PHY341</t>
  </si>
  <si>
    <t>张宏浩，潘逸文</t>
  </si>
  <si>
    <t>教授/副教授</t>
  </si>
  <si>
    <t>张宏浩：1-9周，2次/周
潘逸文：10-17周，1次/周</t>
  </si>
  <si>
    <t>高等量子力学</t>
  </si>
  <si>
    <t>PHY376</t>
  </si>
  <si>
    <t>叶鹏</t>
  </si>
  <si>
    <t>1.12上</t>
  </si>
  <si>
    <t>原子核物理简介</t>
  </si>
  <si>
    <t>PHY346</t>
  </si>
  <si>
    <t>尤郑昀，李宁</t>
  </si>
  <si>
    <t>尤郑昀：1-9周，1次/周
李宁：10-17周，2次/周</t>
  </si>
  <si>
    <t>后8周
3-4</t>
  </si>
  <si>
    <t>23级物理学（拔尖计划2.0）</t>
  </si>
  <si>
    <t>前沿科学实践II</t>
  </si>
  <si>
    <t>PHY349</t>
  </si>
  <si>
    <t>集中性实践（含见习、实习）</t>
  </si>
  <si>
    <t>1周</t>
  </si>
  <si>
    <t>暑期进行</t>
  </si>
  <si>
    <t>电动力学讨论班</t>
  </si>
  <si>
    <t>PHY366</t>
  </si>
  <si>
    <t>前8周</t>
  </si>
  <si>
    <t>陈伟</t>
  </si>
  <si>
    <t>前1-2</t>
  </si>
  <si>
    <t>量子力学讨论班</t>
  </si>
  <si>
    <t>PHY367</t>
  </si>
  <si>
    <t>潘逸文</t>
  </si>
  <si>
    <t>后1-2</t>
  </si>
  <si>
    <t>2024</t>
  </si>
  <si>
    <t>24级物理学、光电信息</t>
  </si>
  <si>
    <t>大学外语（III）</t>
  </si>
  <si>
    <t>FL201</t>
  </si>
  <si>
    <t>外院学院</t>
  </si>
  <si>
    <t>1.6下</t>
  </si>
  <si>
    <t>毛泽东思想和中国特色社会主义理论体系概论</t>
  </si>
  <si>
    <t>MAR207</t>
  </si>
  <si>
    <t>马克思学院</t>
  </si>
  <si>
    <t>1.9下</t>
  </si>
  <si>
    <t>2-4</t>
  </si>
  <si>
    <t>马院</t>
  </si>
  <si>
    <t>PE201</t>
  </si>
  <si>
    <t>后8周</t>
  </si>
  <si>
    <t>后8周
7-8</t>
  </si>
  <si>
    <t>光学 1班</t>
  </si>
  <si>
    <t>PHY201</t>
  </si>
  <si>
    <t>董建文，赵福利，陈敏</t>
  </si>
  <si>
    <t>董建文（1-12周），赵福利（13-17周），陈敏</t>
  </si>
  <si>
    <t>丰C202/704</t>
  </si>
  <si>
    <t>待定</t>
  </si>
  <si>
    <t>光学 2班</t>
  </si>
  <si>
    <t>逸305</t>
  </si>
  <si>
    <t>光学 3班</t>
  </si>
  <si>
    <t>罗鑫、谭创</t>
  </si>
  <si>
    <t>罗鑫（1-9周），谭创（10-17周）</t>
  </si>
  <si>
    <t>24级物理学</t>
  </si>
  <si>
    <t>基础物理实验 1</t>
  </si>
  <si>
    <t>PHY227</t>
  </si>
  <si>
    <t>张帮敏</t>
  </si>
  <si>
    <t>1-4</t>
  </si>
  <si>
    <t>陆祐堂202</t>
  </si>
  <si>
    <t>第一周绪论课 地点：陆祐堂202 老师同前</t>
  </si>
  <si>
    <t>基础物理实验 2</t>
  </si>
  <si>
    <t>张笑</t>
  </si>
  <si>
    <t>陆祐堂311</t>
  </si>
  <si>
    <t>第一周绪论课 地点：陆祐堂311</t>
  </si>
  <si>
    <t>24级物理强基、光电信息</t>
  </si>
  <si>
    <t>基础物理实验 3</t>
  </si>
  <si>
    <t>沈冰</t>
  </si>
  <si>
    <t>陆祐堂406</t>
  </si>
  <si>
    <t>第一周绪论课 地点：陆祐堂406</t>
  </si>
  <si>
    <t>光电信息</t>
  </si>
  <si>
    <t>基础物理实验 4</t>
  </si>
  <si>
    <t>谭创</t>
  </si>
  <si>
    <t>陆祐堂411</t>
  </si>
  <si>
    <t>第一周绪论课 地点：陆祐堂411</t>
  </si>
  <si>
    <t>基础物理实验 5</t>
  </si>
  <si>
    <t>董建文</t>
  </si>
  <si>
    <t>陆祐堂102</t>
  </si>
  <si>
    <r>
      <rPr>
        <sz val="11"/>
        <color rgb="FF000000"/>
        <rFont val="等线"/>
        <charset val="134"/>
        <scheme val="minor"/>
      </rPr>
      <t>第一周绪论课 地点：陆祐堂</t>
    </r>
    <r>
      <rPr>
        <sz val="11"/>
        <color rgb="FFFF0000"/>
        <rFont val="等线"/>
        <charset val="134"/>
        <scheme val="minor"/>
      </rPr>
      <t>102</t>
    </r>
  </si>
  <si>
    <t>理论力学 1班</t>
  </si>
  <si>
    <t>PHY205</t>
  </si>
  <si>
    <t>贺彦章</t>
  </si>
  <si>
    <t>王伟良</t>
  </si>
  <si>
    <t>前5-6</t>
  </si>
  <si>
    <t>二教2215</t>
  </si>
  <si>
    <t>理论力学 2班</t>
  </si>
  <si>
    <t>张潇悦</t>
  </si>
  <si>
    <t>二教2204</t>
  </si>
  <si>
    <t>理论力学 3班</t>
  </si>
  <si>
    <t>贺彦章.李浩林</t>
  </si>
  <si>
    <t>贺彦章：1-4周，李浩林：5-17周</t>
  </si>
  <si>
    <t>1-2/3-4</t>
  </si>
  <si>
    <t>前5-6/7-8</t>
  </si>
  <si>
    <t>二教2214</t>
  </si>
  <si>
    <t>数学物理方法 1班</t>
  </si>
  <si>
    <t>PHY211</t>
  </si>
  <si>
    <t>数学物理方法 2班</t>
  </si>
  <si>
    <t>余钊焕</t>
  </si>
  <si>
    <t>数学物理方法 3班</t>
  </si>
  <si>
    <t>任杰</t>
  </si>
  <si>
    <t>二教2216</t>
  </si>
  <si>
    <t>原子物理学 1班</t>
  </si>
  <si>
    <t>PHY202</t>
  </si>
  <si>
    <t>13.5周</t>
  </si>
  <si>
    <t>王猛</t>
  </si>
  <si>
    <t>廖佳军</t>
  </si>
  <si>
    <t>12.17晚</t>
  </si>
  <si>
    <t>原子物理学 2班</t>
  </si>
  <si>
    <t>严忠波</t>
  </si>
  <si>
    <t>原子物理学 3班</t>
  </si>
  <si>
    <t>廖泽阳</t>
  </si>
  <si>
    <t>实验设计与演示</t>
  </si>
  <si>
    <t>PHY345</t>
  </si>
  <si>
    <t>沈韩</t>
  </si>
  <si>
    <t>陆祐堂204</t>
  </si>
  <si>
    <t>实验室安全与学术道德</t>
  </si>
  <si>
    <t>PHY203</t>
  </si>
  <si>
    <t>前7-8</t>
  </si>
  <si>
    <t>丰C106</t>
  </si>
  <si>
    <t>24级物理学（拔尖+强基）</t>
  </si>
  <si>
    <t>现代物理导论</t>
  </si>
  <si>
    <t>PHY219</t>
  </si>
  <si>
    <t>姚道新</t>
  </si>
  <si>
    <r>
      <rPr>
        <b/>
        <sz val="10"/>
        <color rgb="FFFF0000"/>
        <rFont val="宋体"/>
        <charset val="134"/>
      </rPr>
      <t>备注：上课时间</t>
    </r>
    <r>
      <rPr>
        <b/>
        <sz val="10"/>
        <color rgb="FFFF0000"/>
        <rFont val="Times New Roman"/>
        <charset val="134"/>
      </rPr>
      <t xml:space="preserve">      </t>
    </r>
    <r>
      <rPr>
        <b/>
        <sz val="10"/>
        <color rgb="FFFF0000"/>
        <rFont val="宋体"/>
        <charset val="134"/>
      </rPr>
      <t>上午</t>
    </r>
    <r>
      <rPr>
        <b/>
        <sz val="10"/>
        <color rgb="FFFF0000"/>
        <rFont val="Times New Roman"/>
        <charset val="134"/>
      </rPr>
      <t xml:space="preserve">   </t>
    </r>
    <r>
      <rPr>
        <b/>
        <sz val="10"/>
        <color rgb="FFFF0000"/>
        <rFont val="宋体"/>
        <charset val="134"/>
      </rPr>
      <t>第</t>
    </r>
    <r>
      <rPr>
        <b/>
        <sz val="10"/>
        <color rgb="FFFF0000"/>
        <rFont val="Times New Roman"/>
        <charset val="134"/>
      </rPr>
      <t>1--2</t>
    </r>
    <r>
      <rPr>
        <b/>
        <sz val="10"/>
        <color rgb="FFFF0000"/>
        <rFont val="宋体"/>
        <charset val="134"/>
      </rPr>
      <t>节</t>
    </r>
    <r>
      <rPr>
        <b/>
        <sz val="10"/>
        <color rgb="FFFF0000"/>
        <rFont val="Times New Roman"/>
        <charset val="134"/>
      </rPr>
      <t xml:space="preserve"> 8:00</t>
    </r>
    <r>
      <rPr>
        <b/>
        <sz val="10"/>
        <color rgb="FFFF0000"/>
        <rFont val="宋体"/>
        <charset val="134"/>
      </rPr>
      <t>～</t>
    </r>
    <r>
      <rPr>
        <b/>
        <sz val="10"/>
        <color rgb="FFFF0000"/>
        <rFont val="Times New Roman"/>
        <charset val="134"/>
      </rPr>
      <t>8:45; 8:55</t>
    </r>
    <r>
      <rPr>
        <b/>
        <sz val="10"/>
        <color rgb="FFFF0000"/>
        <rFont val="宋体"/>
        <charset val="134"/>
      </rPr>
      <t>～</t>
    </r>
    <r>
      <rPr>
        <b/>
        <sz val="10"/>
        <color rgb="FFFF0000"/>
        <rFont val="Times New Roman"/>
        <charset val="134"/>
      </rPr>
      <t xml:space="preserve">9:40;                   </t>
    </r>
    <r>
      <rPr>
        <b/>
        <sz val="10"/>
        <color rgb="FFFF0000"/>
        <rFont val="宋体"/>
        <charset val="134"/>
      </rPr>
      <t>第</t>
    </r>
    <r>
      <rPr>
        <b/>
        <sz val="10"/>
        <color rgb="FFFF0000"/>
        <rFont val="Times New Roman"/>
        <charset val="134"/>
      </rPr>
      <t>3--4</t>
    </r>
    <r>
      <rPr>
        <b/>
        <sz val="10"/>
        <color rgb="FFFF0000"/>
        <rFont val="宋体"/>
        <charset val="134"/>
      </rPr>
      <t>节</t>
    </r>
    <r>
      <rPr>
        <b/>
        <sz val="10"/>
        <color rgb="FFFF0000"/>
        <rFont val="Times New Roman"/>
        <charset val="134"/>
      </rPr>
      <t xml:space="preserve"> 10:10</t>
    </r>
    <r>
      <rPr>
        <b/>
        <sz val="10"/>
        <color rgb="FFFF0000"/>
        <rFont val="宋体"/>
        <charset val="134"/>
      </rPr>
      <t>～10:55;   11:05～11:50;</t>
    </r>
    <r>
      <rPr>
        <b/>
        <sz val="10"/>
        <color rgb="FFFF0000"/>
        <rFont val="Times New Roman"/>
        <charset val="134"/>
      </rPr>
      <t xml:space="preserve">   </t>
    </r>
    <r>
      <rPr>
        <b/>
        <sz val="10"/>
        <color rgb="FFFF0000"/>
        <rFont val="宋体"/>
        <charset val="134"/>
      </rPr>
      <t>下午</t>
    </r>
    <r>
      <rPr>
        <b/>
        <sz val="10"/>
        <color rgb="FFFF0000"/>
        <rFont val="Times New Roman"/>
        <charset val="134"/>
      </rPr>
      <t xml:space="preserve">   </t>
    </r>
    <r>
      <rPr>
        <b/>
        <sz val="10"/>
        <color rgb="FFFF0000"/>
        <rFont val="宋体"/>
        <charset val="134"/>
      </rPr>
      <t>第</t>
    </r>
    <r>
      <rPr>
        <b/>
        <sz val="10"/>
        <color rgb="FFFF0000"/>
        <rFont val="Times New Roman"/>
        <charset val="134"/>
      </rPr>
      <t>5--6</t>
    </r>
    <r>
      <rPr>
        <b/>
        <sz val="10"/>
        <color rgb="FFFF0000"/>
        <rFont val="宋体"/>
        <charset val="134"/>
      </rPr>
      <t>节</t>
    </r>
    <r>
      <rPr>
        <b/>
        <sz val="10"/>
        <color rgb="FFFF0000"/>
        <rFont val="Times New Roman"/>
        <charset val="134"/>
      </rPr>
      <t xml:space="preserve"> 14:20</t>
    </r>
    <r>
      <rPr>
        <b/>
        <sz val="10"/>
        <color rgb="FFFF0000"/>
        <rFont val="宋体"/>
        <charset val="134"/>
      </rPr>
      <t>～</t>
    </r>
    <r>
      <rPr>
        <b/>
        <sz val="10"/>
        <color rgb="FFFF0000"/>
        <rFont val="Times New Roman"/>
        <charset val="134"/>
      </rPr>
      <t>15:05;  15:15</t>
    </r>
    <r>
      <rPr>
        <b/>
        <sz val="10"/>
        <color rgb="FFFF0000"/>
        <rFont val="宋体"/>
        <charset val="134"/>
      </rPr>
      <t>～</t>
    </r>
    <r>
      <rPr>
        <b/>
        <sz val="10"/>
        <color rgb="FFFF0000"/>
        <rFont val="Times New Roman"/>
        <charset val="134"/>
      </rPr>
      <t xml:space="preserve">16:00;             </t>
    </r>
  </si>
  <si>
    <r>
      <rPr>
        <b/>
        <sz val="10"/>
        <color rgb="FFFF0000"/>
        <rFont val="Times New Roman"/>
        <charset val="134"/>
      </rPr>
      <t xml:space="preserve">                </t>
    </r>
    <r>
      <rPr>
        <b/>
        <sz val="10"/>
        <color rgb="FFFF0000"/>
        <rFont val="宋体"/>
        <charset val="134"/>
      </rPr>
      <t>第</t>
    </r>
    <r>
      <rPr>
        <b/>
        <sz val="10"/>
        <color rgb="FFFF0000"/>
        <rFont val="Times New Roman"/>
        <charset val="134"/>
      </rPr>
      <t>7--8</t>
    </r>
    <r>
      <rPr>
        <b/>
        <sz val="10"/>
        <color rgb="FFFF0000"/>
        <rFont val="宋体"/>
        <charset val="134"/>
      </rPr>
      <t>节</t>
    </r>
    <r>
      <rPr>
        <b/>
        <sz val="10"/>
        <color rgb="FFFF0000"/>
        <rFont val="Times New Roman"/>
        <charset val="134"/>
      </rPr>
      <t xml:space="preserve">   16:30</t>
    </r>
    <r>
      <rPr>
        <b/>
        <sz val="10"/>
        <color rgb="FFFF0000"/>
        <rFont val="宋体"/>
        <charset val="134"/>
      </rPr>
      <t xml:space="preserve">～17:15;   17:25～18:10 </t>
    </r>
    <r>
      <rPr>
        <b/>
        <sz val="10"/>
        <color rgb="FFFF0000"/>
        <rFont val="Times New Roman"/>
        <charset val="134"/>
      </rPr>
      <t xml:space="preserve">     </t>
    </r>
    <r>
      <rPr>
        <b/>
        <sz val="10"/>
        <color rgb="FFFF0000"/>
        <rFont val="宋体"/>
        <charset val="134"/>
      </rPr>
      <t>晚上</t>
    </r>
    <r>
      <rPr>
        <b/>
        <sz val="10"/>
        <color rgb="FFFF0000"/>
        <rFont val="Times New Roman"/>
        <charset val="134"/>
      </rPr>
      <t xml:space="preserve">   </t>
    </r>
    <r>
      <rPr>
        <b/>
        <sz val="10"/>
        <color rgb="FFFF0000"/>
        <rFont val="宋体"/>
        <charset val="134"/>
      </rPr>
      <t>第</t>
    </r>
    <r>
      <rPr>
        <b/>
        <sz val="10"/>
        <color rgb="FFFF0000"/>
        <rFont val="Times New Roman"/>
        <charset val="134"/>
      </rPr>
      <t>9</t>
    </r>
    <r>
      <rPr>
        <b/>
        <sz val="10"/>
        <color rgb="FFFF0000"/>
        <rFont val="宋体"/>
        <charset val="134"/>
      </rPr>
      <t>节</t>
    </r>
    <r>
      <rPr>
        <b/>
        <sz val="10"/>
        <color rgb="FFFF0000"/>
        <rFont val="Times New Roman"/>
        <charset val="134"/>
      </rPr>
      <t>19:00</t>
    </r>
    <r>
      <rPr>
        <b/>
        <sz val="10"/>
        <color rgb="FFFF0000"/>
        <rFont val="宋体"/>
        <charset val="134"/>
      </rPr>
      <t>～</t>
    </r>
    <r>
      <rPr>
        <b/>
        <sz val="10"/>
        <color rgb="FFFF0000"/>
        <rFont val="Times New Roman"/>
        <charset val="134"/>
      </rPr>
      <t xml:space="preserve">19:45;    </t>
    </r>
    <r>
      <rPr>
        <b/>
        <sz val="10"/>
        <color rgb="FFFF0000"/>
        <rFont val="宋体"/>
        <charset val="134"/>
      </rPr>
      <t>第</t>
    </r>
    <r>
      <rPr>
        <b/>
        <sz val="10"/>
        <color rgb="FFFF0000"/>
        <rFont val="Times New Roman"/>
        <charset val="134"/>
      </rPr>
      <t>10--11</t>
    </r>
    <r>
      <rPr>
        <b/>
        <sz val="10"/>
        <color rgb="FFFF0000"/>
        <rFont val="宋体"/>
        <charset val="134"/>
      </rPr>
      <t>节</t>
    </r>
    <r>
      <rPr>
        <b/>
        <sz val="10"/>
        <color rgb="FFFF0000"/>
        <rFont val="Times New Roman"/>
        <charset val="134"/>
      </rPr>
      <t>19:55</t>
    </r>
    <r>
      <rPr>
        <b/>
        <sz val="10"/>
        <color rgb="FFFF0000"/>
        <rFont val="宋体"/>
        <charset val="134"/>
      </rPr>
      <t>～</t>
    </r>
    <r>
      <rPr>
        <b/>
        <sz val="10"/>
        <color rgb="FFFF0000"/>
        <rFont val="Times New Roman"/>
        <charset val="134"/>
      </rPr>
      <t>20:40;      20:50</t>
    </r>
    <r>
      <rPr>
        <b/>
        <sz val="10"/>
        <color rgb="FFFF0000"/>
        <rFont val="宋体"/>
        <charset val="134"/>
      </rPr>
      <t>～</t>
    </r>
    <r>
      <rPr>
        <b/>
        <sz val="10"/>
        <color rgb="FFFF0000"/>
        <rFont val="Times New Roman"/>
        <charset val="134"/>
      </rPr>
      <t>21:35</t>
    </r>
  </si>
  <si>
    <r>
      <rPr>
        <b/>
        <sz val="20"/>
        <color rgb="FF000000"/>
        <rFont val="等线"/>
        <charset val="134"/>
        <scheme val="minor"/>
      </rPr>
      <t>2025-1学期本科（25级新生）课程表</t>
    </r>
    <r>
      <rPr>
        <b/>
        <sz val="11"/>
        <color rgb="FF000000"/>
        <rFont val="等线"/>
        <charset val="134"/>
        <scheme val="minor"/>
      </rPr>
      <t xml:space="preserve">
</t>
    </r>
    <r>
      <rPr>
        <b/>
        <sz val="11"/>
        <color rgb="FFFF0000"/>
        <rFont val="等线"/>
        <charset val="134"/>
        <scheme val="minor"/>
      </rPr>
      <t>请注意：上课信息如有变动请以系统上显示为准！</t>
    </r>
  </si>
  <si>
    <t>期末考试时间</t>
  </si>
  <si>
    <t>星期日</t>
  </si>
  <si>
    <t>课程所在校区</t>
  </si>
  <si>
    <t>25级</t>
  </si>
  <si>
    <t>物理学类+物理学（强基计划）</t>
  </si>
  <si>
    <t>PE101</t>
  </si>
  <si>
    <t>1-17周</t>
  </si>
  <si>
    <t>以教务系统为准</t>
  </si>
  <si>
    <t>南校园</t>
  </si>
  <si>
    <t>大学外语（I)</t>
  </si>
  <si>
    <t>FL101</t>
  </si>
  <si>
    <t>1月5日 B班上午9:30-11:30A班下午 14:30-16:30</t>
  </si>
  <si>
    <t>军事课</t>
  </si>
  <si>
    <t>PUB121</t>
  </si>
  <si>
    <t>武装部</t>
  </si>
  <si>
    <t>2-3周</t>
  </si>
  <si>
    <t>黄婧，吴昊南</t>
  </si>
  <si>
    <t>PUB1991</t>
  </si>
  <si>
    <t xml:space="preserve">（8理论+2实践）*2学期，2025-1、2025-2  </t>
  </si>
  <si>
    <t>第5周</t>
  </si>
  <si>
    <t>18-19周结课周</t>
  </si>
  <si>
    <t>校内（户外）</t>
  </si>
  <si>
    <t>党委学生工作部</t>
  </si>
  <si>
    <t>待后续通知</t>
  </si>
  <si>
    <t>思想道德与法治</t>
  </si>
  <si>
    <t>MAR112</t>
  </si>
  <si>
    <t>任课老师： 王仕民、王东华、欧阳永忠、冯雨奂、李辉、廖茂忠</t>
  </si>
  <si>
    <t>1月6日（周二）上午9:30-11:30</t>
  </si>
  <si>
    <t>四史（中共党史）</t>
  </si>
  <si>
    <t>MAR109</t>
  </si>
  <si>
    <t>（1-9周或10-17周，具体时间以系统为主）</t>
  </si>
  <si>
    <t>以系统为准</t>
  </si>
  <si>
    <t>9-10</t>
  </si>
  <si>
    <t>形势与政策（一·走在前列的广东实践）</t>
  </si>
  <si>
    <t>MAR116</t>
  </si>
  <si>
    <t>9-10周</t>
  </si>
  <si>
    <t>黄星星</t>
  </si>
  <si>
    <t>2-4，5-7</t>
  </si>
  <si>
    <t>心理健康教育</t>
  </si>
  <si>
    <t>PSY199</t>
  </si>
  <si>
    <t>自选4学时</t>
  </si>
  <si>
    <t>第5周-第15周，周一至周五（上午/下午各开一个主题班）</t>
  </si>
  <si>
    <t>心理健康教育咨询中心</t>
  </si>
  <si>
    <t>建议周二上午自选4学时上课（不冲突时间）</t>
  </si>
  <si>
    <t>高等数学一（I)</t>
  </si>
  <si>
    <t>MA189</t>
  </si>
  <si>
    <t>李艳会</t>
  </si>
  <si>
    <t>1月7日（周三）上午9:30-11:30</t>
  </si>
  <si>
    <t>5-6（1-9周）</t>
  </si>
  <si>
    <t>线性代数</t>
  </si>
  <si>
    <t>MA179</t>
  </si>
  <si>
    <t>谢恒/隋兴华</t>
  </si>
  <si>
    <t>1月10日（周六）上午9:30-11:30</t>
  </si>
  <si>
    <t>程序设计</t>
  </si>
  <si>
    <t>PHY157</t>
  </si>
  <si>
    <t>赖天树</t>
  </si>
  <si>
    <t>部分开卷</t>
  </si>
  <si>
    <t>1月6日（周二）下午14:30-16:30</t>
  </si>
  <si>
    <t>周三逸夫楼206，周五机房：园东区106栋101室</t>
  </si>
  <si>
    <t>周三逸夫楼307，周五机房：园东区106栋108室</t>
  </si>
  <si>
    <t>力学</t>
  </si>
  <si>
    <t>PHY113</t>
  </si>
  <si>
    <t>罗鑫/郑跃</t>
  </si>
  <si>
    <t>1月11日（周日）上午9:30-11:30</t>
  </si>
  <si>
    <t xml:space="preserve">1-1周周一 逸夫楼205,2-17周周一 逸夫楼407，1-17周周三逸夫楼407  </t>
  </si>
  <si>
    <t>张潇悦/郑跃</t>
  </si>
  <si>
    <t>1-17周周一逸夫楼504、1-16周周三逸夫楼504，17周周三逸夫楼205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</si>
</sst>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2">
    <font>
      <sz val="11"/>
      <color indexed="8"/>
      <name val="等线"/>
      <charset val="134"/>
      <scheme val="minor"/>
    </font>
    <font>
      <b/>
      <sz val="20"/>
      <color rgb="FF000000"/>
      <name val="等线"/>
      <charset val="134"/>
      <scheme val="minor"/>
    </font>
    <font>
      <b/>
      <sz val="11"/>
      <color rgb="FF000000"/>
      <name val="等线"/>
      <charset val="134"/>
      <scheme val="minor"/>
    </font>
    <font>
      <sz val="11"/>
      <color rgb="FF000000"/>
      <name val="等线"/>
      <charset val="134"/>
      <scheme val="minor"/>
    </font>
    <font>
      <b/>
      <sz val="11"/>
      <name val="等线"/>
      <charset val="134"/>
      <scheme val="minor"/>
    </font>
    <font>
      <sz val="11"/>
      <name val="等线"/>
      <charset val="134"/>
      <scheme val="minor"/>
    </font>
    <font>
      <sz val="10"/>
      <color indexed="8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0"/>
      <name val="宋体"/>
      <charset val="134"/>
    </font>
    <font>
      <sz val="10"/>
      <name val="等线"/>
      <charset val="134"/>
      <scheme val="minor"/>
    </font>
    <font>
      <sz val="10"/>
      <color rgb="FF000000"/>
      <name val="等线"/>
      <charset val="134"/>
      <scheme val="minor"/>
    </font>
    <font>
      <b/>
      <sz val="10"/>
      <color rgb="FFFF0000"/>
      <name val="等线"/>
      <charset val="134"/>
      <scheme val="minor"/>
    </font>
    <font>
      <b/>
      <sz val="10"/>
      <color rgb="FFFF0000"/>
      <name val="宋体"/>
      <charset val="134"/>
    </font>
    <font>
      <b/>
      <sz val="11"/>
      <color rgb="FF000000"/>
      <name val="微软雅黑"/>
      <charset val="134"/>
    </font>
    <font>
      <b/>
      <sz val="11"/>
      <color indexed="8"/>
      <name val="Calibri"/>
      <charset val="134"/>
    </font>
    <font>
      <sz val="11"/>
      <name val="等线"/>
      <charset val="134"/>
    </font>
    <font>
      <sz val="10"/>
      <name val="等线"/>
      <charset val="134"/>
    </font>
    <font>
      <sz val="11"/>
      <color rgb="FF000000"/>
      <name val="等线"/>
      <charset val="134"/>
    </font>
    <font>
      <b/>
      <sz val="10"/>
      <color indexed="8"/>
      <name val="Calibri"/>
      <charset val="134"/>
    </font>
    <font>
      <b/>
      <sz val="10"/>
      <color rgb="FF000000"/>
      <name val="微软雅黑"/>
      <charset val="134"/>
    </font>
    <font>
      <b/>
      <sz val="10"/>
      <color indexed="8"/>
      <name val="宋体"/>
      <charset val="134"/>
    </font>
    <font>
      <sz val="9"/>
      <name val="等线"/>
      <charset val="134"/>
    </font>
    <font>
      <sz val="11"/>
      <color rgb="FFFF0000"/>
      <name val="等线"/>
      <charset val="134"/>
      <scheme val="minor"/>
    </font>
    <font>
      <sz val="9"/>
      <color indexed="8"/>
      <name val="等线"/>
      <charset val="134"/>
      <scheme val="minor"/>
    </font>
    <font>
      <sz val="9"/>
      <name val="等线"/>
      <charset val="134"/>
      <scheme val="minor"/>
    </font>
    <font>
      <sz val="9"/>
      <color indexed="8"/>
      <name val="Segoe UI"/>
      <charset val="134"/>
    </font>
    <font>
      <b/>
      <sz val="10"/>
      <color rgb="FFFF0000"/>
      <name val="微软雅黑"/>
      <charset val="134"/>
    </font>
    <font>
      <b/>
      <sz val="10"/>
      <color rgb="FFFF0000"/>
      <name val="Times New Roman"/>
      <charset val="134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b/>
      <sz val="10"/>
      <name val="Times New Roman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9" tint="0.799951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ont="0" applyFill="0" applyBorder="0" applyAlignment="0">
      <alignment vertical="center"/>
    </xf>
    <xf numFmtId="43" fontId="8" fillId="0" borderId="0" applyNumberFormat="0" applyFont="0" applyFill="0" applyBorder="0" applyAlignment="0">
      <alignment vertical="center"/>
    </xf>
    <xf numFmtId="44" fontId="8" fillId="0" borderId="0" applyNumberFormat="0" applyFont="0" applyFill="0" applyBorder="0" applyAlignment="0">
      <alignment vertical="center"/>
    </xf>
    <xf numFmtId="9" fontId="8" fillId="0" borderId="0" applyNumberFormat="0" applyFont="0" applyFill="0" applyBorder="0" applyAlignment="0">
      <alignment vertical="center"/>
    </xf>
    <xf numFmtId="41" fontId="8" fillId="0" borderId="0" applyNumberFormat="0" applyFont="0" applyFill="0" applyBorder="0" applyAlignment="0">
      <alignment vertical="center"/>
    </xf>
    <xf numFmtId="42" fontId="8" fillId="0" borderId="0" applyNumberFormat="0" applyFont="0" applyFill="0" applyBorder="0" applyAlignment="0">
      <alignment vertical="center"/>
    </xf>
    <xf numFmtId="0" fontId="33" fillId="0" borderId="0" applyNumberFormat="0" applyFont="0" applyFill="0" applyBorder="0" applyAlignment="0">
      <alignment vertical="center"/>
    </xf>
    <xf numFmtId="0" fontId="34" fillId="0" borderId="0" applyNumberFormat="0" applyFont="0" applyFill="0" applyBorder="0" applyAlignment="0">
      <alignment vertical="center"/>
    </xf>
    <xf numFmtId="0" fontId="8" fillId="0" borderId="14" applyNumberFormat="0" applyFont="0" applyFill="0" applyBorder="0" applyAlignment="0">
      <alignment vertical="center"/>
    </xf>
    <xf numFmtId="0" fontId="35" fillId="0" borderId="0" applyNumberFormat="0" applyFont="0" applyFill="0" applyBorder="0" applyAlignment="0">
      <alignment vertical="center"/>
    </xf>
    <xf numFmtId="0" fontId="36" fillId="0" borderId="0" applyNumberFormat="0" applyFont="0" applyFill="0" applyBorder="0" applyAlignment="0">
      <alignment vertical="center"/>
    </xf>
    <xf numFmtId="0" fontId="37" fillId="0" borderId="0" applyNumberFormat="0" applyFont="0" applyFill="0" applyBorder="0" applyAlignment="0">
      <alignment vertical="center"/>
    </xf>
    <xf numFmtId="0" fontId="38" fillId="0" borderId="15" applyNumberFormat="0" applyFont="0" applyFill="0" applyBorder="0" applyAlignment="0">
      <alignment vertical="center"/>
    </xf>
    <xf numFmtId="0" fontId="39" fillId="0" borderId="15" applyNumberFormat="0" applyFont="0" applyFill="0" applyBorder="0" applyAlignment="0">
      <alignment vertical="center"/>
    </xf>
    <xf numFmtId="0" fontId="40" fillId="0" borderId="16" applyNumberFormat="0" applyFont="0" applyFill="0" applyBorder="0" applyAlignment="0">
      <alignment vertical="center"/>
    </xf>
    <xf numFmtId="0" fontId="40" fillId="0" borderId="0" applyNumberFormat="0" applyFont="0" applyFill="0" applyBorder="0" applyAlignment="0">
      <alignment vertical="center"/>
    </xf>
    <xf numFmtId="0" fontId="41" fillId="0" borderId="17" applyNumberFormat="0" applyFont="0" applyFill="0" applyBorder="0" applyAlignment="0">
      <alignment vertical="center"/>
    </xf>
    <xf numFmtId="0" fontId="42" fillId="0" borderId="18" applyNumberFormat="0" applyFont="0" applyFill="0" applyBorder="0" applyAlignment="0">
      <alignment vertical="center"/>
    </xf>
    <xf numFmtId="0" fontId="43" fillId="0" borderId="17" applyNumberFormat="0" applyFont="0" applyFill="0" applyBorder="0" applyAlignment="0">
      <alignment vertical="center"/>
    </xf>
    <xf numFmtId="0" fontId="44" fillId="0" borderId="19" applyNumberFormat="0" applyFont="0" applyFill="0" applyBorder="0" applyAlignment="0">
      <alignment vertical="center"/>
    </xf>
    <xf numFmtId="0" fontId="45" fillId="0" borderId="20" applyNumberFormat="0" applyFont="0" applyFill="0" applyBorder="0" applyAlignment="0">
      <alignment vertical="center"/>
    </xf>
    <xf numFmtId="0" fontId="46" fillId="0" borderId="21" applyNumberFormat="0" applyFont="0" applyFill="0" applyBorder="0" applyAlignment="0">
      <alignment vertical="center"/>
    </xf>
    <xf numFmtId="0" fontId="47" fillId="0" borderId="0" applyNumberFormat="0" applyFont="0" applyFill="0" applyBorder="0" applyAlignment="0">
      <alignment vertical="center"/>
    </xf>
    <xf numFmtId="0" fontId="48" fillId="0" borderId="0" applyNumberFormat="0" applyFont="0" applyFill="0" applyBorder="0" applyAlignment="0">
      <alignment vertical="center"/>
    </xf>
    <xf numFmtId="0" fontId="49" fillId="0" borderId="0" applyNumberFormat="0" applyFont="0" applyFill="0" applyBorder="0" applyAlignment="0">
      <alignment vertical="center"/>
    </xf>
    <xf numFmtId="0" fontId="50" fillId="0" borderId="0" applyNumberFormat="0" applyFont="0" applyFill="0" applyBorder="0" applyAlignment="0">
      <alignment vertical="center"/>
    </xf>
    <xf numFmtId="0" fontId="51" fillId="0" borderId="0" applyNumberFormat="0" applyFont="0" applyFill="0" applyBorder="0" applyAlignment="0">
      <alignment vertical="center"/>
    </xf>
    <xf numFmtId="0" fontId="51" fillId="0" borderId="0" applyNumberFormat="0" applyFont="0" applyFill="0" applyBorder="0" applyAlignment="0">
      <alignment vertical="center"/>
    </xf>
    <xf numFmtId="0" fontId="50" fillId="0" borderId="0" applyNumberFormat="0" applyFont="0" applyFill="0" applyBorder="0" applyAlignment="0">
      <alignment vertical="center"/>
    </xf>
    <xf numFmtId="0" fontId="50" fillId="0" borderId="0" applyNumberFormat="0" applyFont="0" applyFill="0" applyBorder="0" applyAlignment="0">
      <alignment vertical="center"/>
    </xf>
    <xf numFmtId="0" fontId="51" fillId="0" borderId="0" applyNumberFormat="0" applyFont="0" applyFill="0" applyBorder="0" applyAlignment="0">
      <alignment vertical="center"/>
    </xf>
    <xf numFmtId="0" fontId="51" fillId="0" borderId="0" applyNumberFormat="0" applyFont="0" applyFill="0" applyBorder="0" applyAlignment="0">
      <alignment vertical="center"/>
    </xf>
    <xf numFmtId="0" fontId="50" fillId="0" borderId="0" applyNumberFormat="0" applyFont="0" applyFill="0" applyBorder="0" applyAlignment="0">
      <alignment vertical="center"/>
    </xf>
    <xf numFmtId="0" fontId="50" fillId="0" borderId="0" applyNumberFormat="0" applyFont="0" applyFill="0" applyBorder="0" applyAlignment="0">
      <alignment vertical="center"/>
    </xf>
    <xf numFmtId="0" fontId="51" fillId="0" borderId="0" applyNumberFormat="0" applyFont="0" applyFill="0" applyBorder="0" applyAlignment="0">
      <alignment vertical="center"/>
    </xf>
    <xf numFmtId="0" fontId="51" fillId="0" borderId="0" applyNumberFormat="0" applyFont="0" applyFill="0" applyBorder="0" applyAlignment="0">
      <alignment vertical="center"/>
    </xf>
    <xf numFmtId="0" fontId="50" fillId="0" borderId="0" applyNumberFormat="0" applyFont="0" applyFill="0" applyBorder="0" applyAlignment="0">
      <alignment vertical="center"/>
    </xf>
    <xf numFmtId="0" fontId="50" fillId="0" borderId="0" applyNumberFormat="0" applyFont="0" applyFill="0" applyBorder="0" applyAlignment="0">
      <alignment vertical="center"/>
    </xf>
    <xf numFmtId="0" fontId="51" fillId="0" borderId="0" applyNumberFormat="0" applyFont="0" applyFill="0" applyBorder="0" applyAlignment="0">
      <alignment vertical="center"/>
    </xf>
    <xf numFmtId="0" fontId="51" fillId="0" borderId="0" applyNumberFormat="0" applyFont="0" applyFill="0" applyBorder="0" applyAlignment="0">
      <alignment vertical="center"/>
    </xf>
    <xf numFmtId="0" fontId="50" fillId="0" borderId="0" applyNumberFormat="0" applyFont="0" applyFill="0" applyBorder="0" applyAlignment="0">
      <alignment vertical="center"/>
    </xf>
    <xf numFmtId="0" fontId="50" fillId="0" borderId="0" applyNumberFormat="0" applyFont="0" applyFill="0" applyBorder="0" applyAlignment="0">
      <alignment vertical="center"/>
    </xf>
    <xf numFmtId="0" fontId="51" fillId="0" borderId="0" applyNumberFormat="0" applyFont="0" applyFill="0" applyBorder="0" applyAlignment="0">
      <alignment vertical="center"/>
    </xf>
    <xf numFmtId="0" fontId="51" fillId="0" borderId="0" applyNumberFormat="0" applyFont="0" applyFill="0" applyBorder="0" applyAlignment="0">
      <alignment vertical="center"/>
    </xf>
    <xf numFmtId="0" fontId="50" fillId="0" borderId="0" applyNumberFormat="0" applyFont="0" applyFill="0" applyBorder="0" applyAlignment="0">
      <alignment vertical="center"/>
    </xf>
    <xf numFmtId="0" fontId="50" fillId="0" borderId="0" applyNumberFormat="0" applyFont="0" applyFill="0" applyBorder="0" applyAlignment="0">
      <alignment vertical="center"/>
    </xf>
    <xf numFmtId="0" fontId="51" fillId="0" borderId="0" applyNumberFormat="0" applyFont="0" applyFill="0" applyBorder="0" applyAlignment="0">
      <alignment vertical="center"/>
    </xf>
    <xf numFmtId="0" fontId="51" fillId="0" borderId="0" applyNumberFormat="0" applyFont="0" applyFill="0" applyBorder="0" applyAlignment="0">
      <alignment vertical="center"/>
    </xf>
    <xf numFmtId="0" fontId="50" fillId="0" borderId="0" applyNumberFormat="0" applyFont="0" applyFill="0" applyBorder="0" applyAlignment="0">
      <alignment vertical="center"/>
    </xf>
    <xf numFmtId="0" fontId="32" fillId="0" borderId="0" applyNumberFormat="0" applyFont="0" applyFill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0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/>
    </xf>
    <xf numFmtId="0" fontId="0" fillId="0" borderId="7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/>
    </xf>
    <xf numFmtId="0" fontId="0" fillId="0" borderId="10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0" fillId="0" borderId="12" xfId="0" applyNumberFormat="1" applyFont="1" applyFill="1" applyBorder="1" applyAlignment="1">
      <alignment horizontal="center" vertical="center"/>
    </xf>
    <xf numFmtId="0" fontId="5" fillId="0" borderId="13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vertical="center"/>
    </xf>
    <xf numFmtId="0" fontId="0" fillId="0" borderId="0" xfId="0" applyNumberForma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" xfId="0" applyBorder="1">
      <alignment vertical="center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>
      <alignment vertical="center"/>
    </xf>
    <xf numFmtId="0" fontId="15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left" vertical="top" wrapText="1"/>
    </xf>
    <xf numFmtId="0" fontId="0" fillId="0" borderId="3" xfId="0" applyBorder="1" applyAlignment="1">
      <alignment horizontal="center" wrapText="1"/>
    </xf>
    <xf numFmtId="0" fontId="0" fillId="3" borderId="3" xfId="0" applyFill="1" applyBorder="1" applyAlignment="1">
      <alignment horizontal="left"/>
    </xf>
    <xf numFmtId="0" fontId="0" fillId="4" borderId="3" xfId="0" applyFill="1" applyBorder="1" applyAlignment="1">
      <alignment horizontal="center"/>
    </xf>
    <xf numFmtId="0" fontId="0" fillId="4" borderId="3" xfId="0" applyFill="1" applyBorder="1" applyAlignment="1">
      <alignment horizontal="left"/>
    </xf>
    <xf numFmtId="0" fontId="16" fillId="4" borderId="3" xfId="0" applyFont="1" applyFill="1" applyBorder="1" applyAlignment="1">
      <alignment horizontal="left"/>
    </xf>
    <xf numFmtId="0" fontId="16" fillId="4" borderId="3" xfId="0" applyNumberFormat="1" applyFont="1" applyFill="1" applyBorder="1" applyAlignment="1">
      <alignment horizontal="left"/>
    </xf>
    <xf numFmtId="0" fontId="17" fillId="4" borderId="3" xfId="0" applyNumberFormat="1" applyFont="1" applyFill="1" applyBorder="1" applyAlignment="1">
      <alignment horizontal="center" wrapText="1"/>
    </xf>
    <xf numFmtId="0" fontId="16" fillId="4" borderId="3" xfId="0" applyNumberFormat="1" applyFont="1" applyFill="1" applyBorder="1" applyAlignment="1">
      <alignment horizontal="center"/>
    </xf>
    <xf numFmtId="0" fontId="18" fillId="5" borderId="1" xfId="0" applyFont="1" applyFill="1" applyBorder="1" applyAlignment="1">
      <alignment horizontal="left"/>
    </xf>
    <xf numFmtId="0" fontId="16" fillId="0" borderId="3" xfId="0" applyNumberFormat="1" applyFont="1" applyBorder="1" applyAlignment="1">
      <alignment horizontal="left"/>
    </xf>
    <xf numFmtId="0" fontId="19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wrapText="1"/>
    </xf>
    <xf numFmtId="0" fontId="6" fillId="6" borderId="3" xfId="0" applyFont="1" applyFill="1" applyBorder="1" applyAlignment="1">
      <alignment horizontal="left"/>
    </xf>
    <xf numFmtId="0" fontId="22" fillId="6" borderId="3" xfId="0" applyNumberFormat="1" applyFont="1" applyFill="1" applyBorder="1" applyAlignment="1">
      <alignment horizontal="left" wrapText="1"/>
    </xf>
    <xf numFmtId="0" fontId="16" fillId="6" borderId="3" xfId="0" applyNumberFormat="1" applyFont="1" applyFill="1" applyBorder="1" applyAlignment="1">
      <alignment horizontal="left"/>
    </xf>
    <xf numFmtId="0" fontId="16" fillId="6" borderId="3" xfId="0" applyNumberFormat="1" applyFont="1" applyFill="1" applyBorder="1" applyAlignment="1">
      <alignment horizontal="left" wrapText="1"/>
    </xf>
    <xf numFmtId="0" fontId="17" fillId="6" borderId="3" xfId="0" applyNumberFormat="1" applyFont="1" applyFill="1" applyBorder="1" applyAlignment="1">
      <alignment horizontal="left" wrapText="1"/>
    </xf>
    <xf numFmtId="0" fontId="0" fillId="4" borderId="3" xfId="0" applyFill="1" applyBorder="1" applyAlignment="1">
      <alignment horizontal="center" wrapText="1"/>
    </xf>
    <xf numFmtId="0" fontId="0" fillId="6" borderId="3" xfId="0" applyFill="1" applyBorder="1" applyAlignment="1">
      <alignment horizontal="left"/>
    </xf>
    <xf numFmtId="49" fontId="0" fillId="4" borderId="3" xfId="0" applyNumberFormat="1" applyFill="1" applyBorder="1" applyAlignment="1">
      <alignment horizontal="center" wrapText="1"/>
    </xf>
    <xf numFmtId="0" fontId="16" fillId="6" borderId="3" xfId="0" applyFont="1" applyFill="1" applyBorder="1" applyAlignment="1">
      <alignment horizontal="left"/>
    </xf>
    <xf numFmtId="0" fontId="0" fillId="4" borderId="3" xfId="0" applyNumberFormat="1" applyFill="1" applyBorder="1" applyAlignment="1">
      <alignment horizontal="center"/>
    </xf>
    <xf numFmtId="0" fontId="23" fillId="4" borderId="3" xfId="0" applyFont="1" applyFill="1" applyBorder="1" applyAlignment="1">
      <alignment horizontal="center"/>
    </xf>
    <xf numFmtId="0" fontId="16" fillId="6" borderId="3" xfId="0" applyFont="1" applyFill="1" applyBorder="1" applyAlignment="1">
      <alignment horizontal="left" wrapText="1"/>
    </xf>
    <xf numFmtId="0" fontId="24" fillId="6" borderId="3" xfId="0" applyFont="1" applyFill="1" applyBorder="1" applyAlignment="1">
      <alignment horizontal="left" vertical="center" wrapText="1"/>
    </xf>
    <xf numFmtId="0" fontId="17" fillId="6" borderId="3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21" fillId="6" borderId="3" xfId="0" applyFont="1" applyFill="1" applyBorder="1" applyAlignment="1">
      <alignment horizontal="center" vertical="center" wrapText="1"/>
    </xf>
    <xf numFmtId="0" fontId="21" fillId="7" borderId="3" xfId="0" applyFont="1" applyFill="1" applyBorder="1" applyAlignment="1">
      <alignment horizontal="center" vertical="center" wrapText="1"/>
    </xf>
    <xf numFmtId="49" fontId="21" fillId="0" borderId="3" xfId="0" applyNumberFormat="1" applyFont="1" applyBorder="1" applyAlignment="1">
      <alignment horizontal="center" vertical="center" wrapText="1"/>
    </xf>
    <xf numFmtId="0" fontId="0" fillId="6" borderId="3" xfId="0" applyFill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22" fillId="6" borderId="3" xfId="0" applyNumberFormat="1" applyFont="1" applyFill="1" applyBorder="1" applyAlignment="1">
      <alignment horizontal="center" wrapText="1"/>
    </xf>
    <xf numFmtId="0" fontId="24" fillId="6" borderId="3" xfId="0" applyFont="1" applyFill="1" applyBorder="1" applyAlignment="1">
      <alignment horizontal="center" wrapText="1"/>
    </xf>
    <xf numFmtId="0" fontId="16" fillId="6" borderId="3" xfId="0" applyFont="1" applyFill="1" applyBorder="1" applyAlignment="1">
      <alignment horizontal="center"/>
    </xf>
    <xf numFmtId="49" fontId="6" fillId="0" borderId="3" xfId="0" applyNumberFormat="1" applyFont="1" applyBorder="1" applyAlignment="1">
      <alignment horizontal="center" wrapText="1"/>
    </xf>
    <xf numFmtId="0" fontId="0" fillId="6" borderId="3" xfId="0" applyFill="1" applyBorder="1" applyAlignment="1">
      <alignment horizontal="center" wrapText="1"/>
    </xf>
    <xf numFmtId="0" fontId="16" fillId="6" borderId="3" xfId="0" applyNumberFormat="1" applyFont="1" applyFill="1" applyBorder="1" applyAlignment="1">
      <alignment horizontal="center" wrapText="1"/>
    </xf>
    <xf numFmtId="49" fontId="24" fillId="4" borderId="3" xfId="0" applyNumberFormat="1" applyFont="1" applyFill="1" applyBorder="1" applyAlignment="1">
      <alignment horizontal="center" vertical="center" wrapText="1"/>
    </xf>
    <xf numFmtId="49" fontId="0" fillId="4" borderId="3" xfId="0" applyNumberFormat="1" applyFill="1" applyBorder="1" applyAlignment="1">
      <alignment horizontal="center"/>
    </xf>
    <xf numFmtId="0" fontId="5" fillId="6" borderId="3" xfId="0" applyNumberFormat="1" applyFont="1" applyFill="1" applyBorder="1" applyAlignment="1">
      <alignment horizontal="left"/>
    </xf>
    <xf numFmtId="0" fontId="25" fillId="6" borderId="3" xfId="0" applyFont="1" applyFill="1" applyBorder="1" applyAlignment="1">
      <alignment horizontal="left" wrapText="1"/>
    </xf>
    <xf numFmtId="0" fontId="22" fillId="6" borderId="3" xfId="0" applyNumberFormat="1" applyFont="1" applyFill="1" applyBorder="1" applyAlignment="1">
      <alignment horizontal="left" vertical="top" wrapText="1"/>
    </xf>
    <xf numFmtId="0" fontId="17" fillId="6" borderId="3" xfId="0" applyNumberFormat="1" applyFont="1" applyFill="1" applyBorder="1" applyAlignment="1">
      <alignment horizontal="left" vertical="center"/>
    </xf>
    <xf numFmtId="0" fontId="17" fillId="6" borderId="3" xfId="0" applyNumberFormat="1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6" fillId="6" borderId="3" xfId="0" applyFont="1" applyFill="1" applyBorder="1" applyAlignment="1">
      <alignment horizontal="left" vertical="center"/>
    </xf>
    <xf numFmtId="49" fontId="24" fillId="4" borderId="3" xfId="0" applyNumberFormat="1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49" fontId="24" fillId="0" borderId="3" xfId="0" applyNumberFormat="1" applyFont="1" applyBorder="1" applyAlignment="1">
      <alignment horizontal="center"/>
    </xf>
    <xf numFmtId="0" fontId="16" fillId="6" borderId="3" xfId="0" applyNumberFormat="1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17" fillId="6" borderId="3" xfId="0" applyNumberFormat="1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49" fontId="0" fillId="0" borderId="3" xfId="0" applyNumberFormat="1" applyBorder="1">
      <alignment vertical="center"/>
    </xf>
    <xf numFmtId="0" fontId="21" fillId="0" borderId="3" xfId="0" applyFont="1" applyBorder="1" applyAlignment="1">
      <alignment horizontal="center" vertical="center" wrapText="1"/>
    </xf>
    <xf numFmtId="0" fontId="0" fillId="0" borderId="3" xfId="0" applyNumberFormat="1" applyFill="1" applyBorder="1" applyAlignment="1">
      <alignment vertical="center"/>
    </xf>
    <xf numFmtId="0" fontId="10" fillId="0" borderId="3" xfId="0" applyNumberFormat="1" applyFont="1" applyFill="1" applyBorder="1" applyAlignment="1">
      <alignment horizontal="left" vertical="top" wrapText="1"/>
    </xf>
    <xf numFmtId="0" fontId="0" fillId="0" borderId="0" xfId="0" applyFont="1" applyFill="1">
      <alignment vertical="center"/>
    </xf>
    <xf numFmtId="49" fontId="6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0" xfId="0" applyFill="1">
      <alignment vertical="center"/>
    </xf>
    <xf numFmtId="0" fontId="0" fillId="0" borderId="3" xfId="0" applyFill="1" applyBorder="1" applyAlignment="1">
      <alignment horizontal="center"/>
    </xf>
    <xf numFmtId="0" fontId="10" fillId="0" borderId="3" xfId="0" applyNumberFormat="1" applyFont="1" applyFill="1" applyBorder="1" applyAlignment="1">
      <alignment horizontal="center" vertical="top" wrapText="1"/>
    </xf>
    <xf numFmtId="0" fontId="0" fillId="4" borderId="3" xfId="0" applyFill="1" applyBorder="1">
      <alignment vertical="center"/>
    </xf>
    <xf numFmtId="0" fontId="0" fillId="8" borderId="3" xfId="0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 vertical="top" wrapText="1"/>
    </xf>
    <xf numFmtId="0" fontId="0" fillId="0" borderId="3" xfId="0" applyBorder="1" applyAlignment="1">
      <alignment vertical="center" wrapText="1"/>
    </xf>
    <xf numFmtId="0" fontId="3" fillId="0" borderId="3" xfId="0" applyFont="1" applyBorder="1">
      <alignment vertical="center"/>
    </xf>
    <xf numFmtId="0" fontId="26" fillId="0" borderId="0" xfId="0" applyFont="1" applyAlignment="1">
      <alignment horizontal="center" vertical="center"/>
    </xf>
    <xf numFmtId="0" fontId="27" fillId="0" borderId="0" xfId="0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vertical="center"/>
    </xf>
    <xf numFmtId="0" fontId="28" fillId="0" borderId="0" xfId="0" applyNumberFormat="1" applyFont="1" applyFill="1" applyBorder="1" applyAlignment="1">
      <alignment vertical="center"/>
    </xf>
    <xf numFmtId="0" fontId="28" fillId="0" borderId="0" xfId="0" applyNumberFormat="1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/>
    </xf>
    <xf numFmtId="0" fontId="30" fillId="0" borderId="0" xfId="0" applyNumberFormat="1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right" vertical="center"/>
    </xf>
    <xf numFmtId="0" fontId="28" fillId="0" borderId="0" xfId="0" applyNumberFormat="1" applyFont="1" applyFill="1" applyBorder="1" applyAlignment="1">
      <alignment vertical="center" wrapText="1"/>
    </xf>
    <xf numFmtId="0" fontId="31" fillId="0" borderId="0" xfId="0" applyNumberFormat="1" applyFont="1" applyFill="1" applyBorder="1" applyAlignment="1">
      <alignment vertical="center"/>
    </xf>
    <xf numFmtId="0" fontId="29" fillId="0" borderId="0" xfId="0" applyNumberFormat="1" applyFont="1" applyFill="1" applyBorder="1" applyAlignment="1">
      <alignment horizontal="right"/>
    </xf>
    <xf numFmtId="0" fontId="29" fillId="0" borderId="0" xfId="0" applyNumberFormat="1" applyFont="1" applyFill="1" applyBorder="1" applyAlignment="1"/>
    <xf numFmtId="0" fontId="32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49" fontId="32" fillId="0" borderId="0" xfId="0" applyNumberFormat="1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1">
    <pageSetUpPr fitToPage="1"/>
  </sheetPr>
  <dimension ref="A1:AE70"/>
  <sheetViews>
    <sheetView tabSelected="1" zoomScale="85" zoomScaleNormal="85" workbookViewId="0">
      <pane ySplit="1" topLeftCell="A25" activePane="bottomLeft" state="frozen"/>
      <selection/>
      <selection pane="bottomLeft" activeCell="V48" sqref="V48"/>
    </sheetView>
  </sheetViews>
  <sheetFormatPr defaultColWidth="9" defaultRowHeight="14.25"/>
  <cols>
    <col min="1" max="1" width="2.875" customWidth="1"/>
    <col min="2" max="2" width="5" customWidth="1"/>
    <col min="3" max="3" width="20.9666666666667" style="61" customWidth="1"/>
    <col min="4" max="4" width="21.525" style="62" customWidth="1"/>
    <col min="5" max="5" width="7.75" customWidth="1"/>
    <col min="6" max="6" width="6.38333333333333" customWidth="1"/>
    <col min="7" max="7" width="6.125" customWidth="1"/>
    <col min="8" max="8" width="5.14166666666667" style="62" customWidth="1"/>
    <col min="9" max="9" width="4.16666666666667" customWidth="1"/>
    <col min="10" max="10" width="3.88333333333333" customWidth="1"/>
    <col min="11" max="11" width="5" hidden="1" customWidth="1"/>
    <col min="12" max="12" width="3.775" hidden="1" customWidth="1"/>
    <col min="13" max="13" width="3.05" hidden="1" customWidth="1"/>
    <col min="14" max="14" width="6.01666666666667" customWidth="1"/>
    <col min="15" max="15" width="5.55" customWidth="1"/>
    <col min="16" max="16" width="10.875" style="63" customWidth="1"/>
    <col min="17" max="17" width="5.825" customWidth="1"/>
    <col min="18" max="18" width="8.25" customWidth="1"/>
    <col min="19" max="19" width="5" customWidth="1"/>
    <col min="20" max="20" width="5.875" customWidth="1"/>
    <col min="21" max="21" width="5.69166666666667" customWidth="1"/>
    <col min="22" max="22" width="5.875" customWidth="1"/>
    <col min="23" max="23" width="4.61666666666667" customWidth="1"/>
    <col min="24" max="24" width="5.875" customWidth="1"/>
    <col min="25" max="25" width="4.61666666666667" customWidth="1"/>
    <col min="26" max="26" width="5.34166666666667" customWidth="1"/>
    <col min="27" max="27" width="5" customWidth="1"/>
    <col min="28" max="28" width="10" customWidth="1"/>
    <col min="29" max="29" width="26.2416666666667" customWidth="1"/>
  </cols>
  <sheetData>
    <row r="1" s="61" customFormat="1" ht="51" customHeight="1" spans="1:29">
      <c r="A1" s="64" t="s">
        <v>0</v>
      </c>
      <c r="B1" s="65" t="s">
        <v>1</v>
      </c>
      <c r="C1" s="66" t="s">
        <v>2</v>
      </c>
      <c r="D1" s="67" t="s">
        <v>3</v>
      </c>
      <c r="E1" s="68" t="s">
        <v>4</v>
      </c>
      <c r="F1" s="69" t="s">
        <v>5</v>
      </c>
      <c r="G1" s="68" t="s">
        <v>6</v>
      </c>
      <c r="H1" s="70" t="s">
        <v>7</v>
      </c>
      <c r="I1" s="84" t="s">
        <v>8</v>
      </c>
      <c r="J1" s="84" t="s">
        <v>9</v>
      </c>
      <c r="K1" s="84" t="s">
        <v>10</v>
      </c>
      <c r="L1" s="84" t="s">
        <v>11</v>
      </c>
      <c r="M1" s="68" t="s">
        <v>12</v>
      </c>
      <c r="N1" s="85" t="s">
        <v>13</v>
      </c>
      <c r="O1" s="85" t="s">
        <v>14</v>
      </c>
      <c r="P1" s="86" t="s">
        <v>15</v>
      </c>
      <c r="Q1" s="86" t="s">
        <v>16</v>
      </c>
      <c r="R1" s="103" t="s">
        <v>17</v>
      </c>
      <c r="S1" s="103" t="s">
        <v>18</v>
      </c>
      <c r="T1" s="104" t="s">
        <v>19</v>
      </c>
      <c r="U1" s="104" t="s">
        <v>20</v>
      </c>
      <c r="V1" s="105" t="s">
        <v>21</v>
      </c>
      <c r="W1" s="105" t="s">
        <v>22</v>
      </c>
      <c r="X1" s="105" t="s">
        <v>23</v>
      </c>
      <c r="Y1" s="105" t="s">
        <v>24</v>
      </c>
      <c r="Z1" s="105" t="s">
        <v>25</v>
      </c>
      <c r="AA1" s="105" t="s">
        <v>26</v>
      </c>
      <c r="AB1" s="131" t="s">
        <v>27</v>
      </c>
      <c r="AC1" s="132" t="s">
        <v>28</v>
      </c>
    </row>
    <row r="2" ht="24" hidden="1" customHeight="1" spans="1:29">
      <c r="A2" s="64">
        <v>1</v>
      </c>
      <c r="B2" s="71" t="s">
        <v>29</v>
      </c>
      <c r="C2" s="72" t="s">
        <v>30</v>
      </c>
      <c r="D2" s="72" t="s">
        <v>31</v>
      </c>
      <c r="E2" s="71" t="s">
        <v>32</v>
      </c>
      <c r="F2" s="71"/>
      <c r="G2" s="71" t="s">
        <v>33</v>
      </c>
      <c r="H2" s="71" t="s">
        <v>34</v>
      </c>
      <c r="I2" s="74">
        <v>1</v>
      </c>
      <c r="J2" s="74">
        <v>27</v>
      </c>
      <c r="K2" s="74">
        <v>9</v>
      </c>
      <c r="L2" s="74">
        <v>18</v>
      </c>
      <c r="M2" s="74"/>
      <c r="N2" s="87" t="s">
        <v>35</v>
      </c>
      <c r="O2" s="71">
        <f>68+53</f>
        <v>121</v>
      </c>
      <c r="P2" s="88" t="s">
        <v>36</v>
      </c>
      <c r="Q2" s="106"/>
      <c r="R2" s="106"/>
      <c r="S2" s="106"/>
      <c r="T2" s="71" t="s">
        <v>37</v>
      </c>
      <c r="U2" s="71" t="s">
        <v>38</v>
      </c>
      <c r="V2" s="107"/>
      <c r="W2" s="107"/>
      <c r="X2" s="107"/>
      <c r="Y2" s="107" t="s">
        <v>39</v>
      </c>
      <c r="Z2" s="107"/>
      <c r="AA2" s="107"/>
      <c r="AB2" s="71" t="s">
        <v>40</v>
      </c>
      <c r="AC2" s="64"/>
    </row>
    <row r="3" ht="24" hidden="1" customHeight="1" spans="1:29">
      <c r="A3" s="64">
        <v>2</v>
      </c>
      <c r="B3" s="71" t="s">
        <v>29</v>
      </c>
      <c r="C3" s="72" t="s">
        <v>30</v>
      </c>
      <c r="D3" s="72" t="s">
        <v>41</v>
      </c>
      <c r="E3" s="71" t="s">
        <v>42</v>
      </c>
      <c r="F3" s="71"/>
      <c r="G3" s="71" t="s">
        <v>33</v>
      </c>
      <c r="H3" s="71" t="s">
        <v>34</v>
      </c>
      <c r="I3" s="74">
        <v>1</v>
      </c>
      <c r="J3" s="74">
        <v>36</v>
      </c>
      <c r="K3" s="74">
        <v>9</v>
      </c>
      <c r="L3" s="74">
        <v>27</v>
      </c>
      <c r="M3" s="74"/>
      <c r="N3" s="87" t="s">
        <v>43</v>
      </c>
      <c r="O3" s="71">
        <f>68+53</f>
        <v>121</v>
      </c>
      <c r="P3" s="88" t="s">
        <v>36</v>
      </c>
      <c r="Q3" s="106"/>
      <c r="R3" s="106"/>
      <c r="S3" s="106"/>
      <c r="T3" s="71" t="s">
        <v>37</v>
      </c>
      <c r="U3" s="71" t="s">
        <v>38</v>
      </c>
      <c r="V3" s="107"/>
      <c r="W3" s="107"/>
      <c r="X3" s="107"/>
      <c r="Y3" s="107" t="s">
        <v>39</v>
      </c>
      <c r="Z3" s="107"/>
      <c r="AA3" s="107"/>
      <c r="AB3" s="71" t="s">
        <v>44</v>
      </c>
      <c r="AC3" s="64"/>
    </row>
    <row r="4" ht="24" hidden="1" customHeight="1" spans="1:29">
      <c r="A4" s="64">
        <v>3</v>
      </c>
      <c r="B4" s="71" t="s">
        <v>29</v>
      </c>
      <c r="C4" s="72" t="s">
        <v>30</v>
      </c>
      <c r="D4" s="72" t="s">
        <v>45</v>
      </c>
      <c r="E4" s="71" t="s">
        <v>46</v>
      </c>
      <c r="F4" s="71"/>
      <c r="G4" s="71" t="s">
        <v>33</v>
      </c>
      <c r="H4" s="71" t="s">
        <v>34</v>
      </c>
      <c r="I4" s="74">
        <v>3</v>
      </c>
      <c r="J4" s="74">
        <v>90</v>
      </c>
      <c r="K4" s="74">
        <v>18</v>
      </c>
      <c r="L4" s="74">
        <v>72</v>
      </c>
      <c r="M4" s="74"/>
      <c r="N4" s="87" t="s">
        <v>47</v>
      </c>
      <c r="O4" s="71">
        <f>68+53</f>
        <v>121</v>
      </c>
      <c r="P4" s="88" t="s">
        <v>36</v>
      </c>
      <c r="Q4" s="106"/>
      <c r="R4" s="106"/>
      <c r="S4" s="106"/>
      <c r="T4" s="71" t="s">
        <v>37</v>
      </c>
      <c r="U4" s="71" t="s">
        <v>38</v>
      </c>
      <c r="V4" s="107"/>
      <c r="W4" s="107"/>
      <c r="X4" s="107"/>
      <c r="Y4" s="107" t="s">
        <v>39</v>
      </c>
      <c r="Z4" s="107"/>
      <c r="AA4" s="107"/>
      <c r="AB4" s="71" t="s">
        <v>40</v>
      </c>
      <c r="AC4" s="64"/>
    </row>
    <row r="5" ht="36" hidden="1" customHeight="1" spans="1:31">
      <c r="A5" s="64">
        <v>4</v>
      </c>
      <c r="B5" s="71" t="s">
        <v>29</v>
      </c>
      <c r="C5" s="73" t="s">
        <v>48</v>
      </c>
      <c r="D5" s="73" t="s">
        <v>49</v>
      </c>
      <c r="E5" s="74" t="s">
        <v>50</v>
      </c>
      <c r="F5" s="74"/>
      <c r="G5" s="74" t="s">
        <v>51</v>
      </c>
      <c r="H5" s="71" t="s">
        <v>52</v>
      </c>
      <c r="I5" s="74">
        <v>3</v>
      </c>
      <c r="J5" s="74">
        <v>72</v>
      </c>
      <c r="K5" s="74">
        <v>0</v>
      </c>
      <c r="L5" s="74">
        <v>72</v>
      </c>
      <c r="M5" s="74"/>
      <c r="N5" s="74" t="s">
        <v>53</v>
      </c>
      <c r="O5" s="71">
        <f>30+4</f>
        <v>34</v>
      </c>
      <c r="P5" s="89" t="s">
        <v>54</v>
      </c>
      <c r="Q5" s="108" t="s">
        <v>55</v>
      </c>
      <c r="R5" s="108" t="s">
        <v>56</v>
      </c>
      <c r="S5" s="109"/>
      <c r="T5" s="71" t="s">
        <v>37</v>
      </c>
      <c r="U5" s="71" t="s">
        <v>38</v>
      </c>
      <c r="V5" s="107"/>
      <c r="W5" s="64"/>
      <c r="X5" s="64"/>
      <c r="Y5" s="107"/>
      <c r="Z5" s="107" t="s">
        <v>57</v>
      </c>
      <c r="AA5" s="107" t="s">
        <v>57</v>
      </c>
      <c r="AB5" s="71" t="s">
        <v>58</v>
      </c>
      <c r="AC5" s="133" t="s">
        <v>59</v>
      </c>
      <c r="AE5" s="134"/>
    </row>
    <row r="6" ht="23" hidden="1" customHeight="1" spans="1:31">
      <c r="A6" s="64">
        <v>12</v>
      </c>
      <c r="B6" s="71" t="s">
        <v>29</v>
      </c>
      <c r="C6" s="72" t="s">
        <v>60</v>
      </c>
      <c r="D6" s="72" t="s">
        <v>61</v>
      </c>
      <c r="E6" s="71" t="s">
        <v>62</v>
      </c>
      <c r="F6" s="71"/>
      <c r="G6" s="71" t="s">
        <v>51</v>
      </c>
      <c r="H6" s="71" t="s">
        <v>63</v>
      </c>
      <c r="I6" s="74">
        <v>2</v>
      </c>
      <c r="J6" s="74">
        <v>36</v>
      </c>
      <c r="K6" s="74">
        <v>36</v>
      </c>
      <c r="L6" s="74">
        <v>0</v>
      </c>
      <c r="M6" s="74"/>
      <c r="N6" s="74" t="s">
        <v>64</v>
      </c>
      <c r="O6" s="71">
        <f>16+6</f>
        <v>22</v>
      </c>
      <c r="P6" s="90" t="s">
        <v>65</v>
      </c>
      <c r="Q6" s="110" t="s">
        <v>66</v>
      </c>
      <c r="R6" s="106"/>
      <c r="S6" s="106"/>
      <c r="T6" s="71" t="s">
        <v>67</v>
      </c>
      <c r="U6" s="71" t="s">
        <v>68</v>
      </c>
      <c r="V6" s="107"/>
      <c r="W6" s="64"/>
      <c r="X6" s="111" t="s">
        <v>69</v>
      </c>
      <c r="Y6" s="135"/>
      <c r="Z6" s="111" t="s">
        <v>69</v>
      </c>
      <c r="AA6" s="111"/>
      <c r="AB6" s="136" t="s">
        <v>70</v>
      </c>
      <c r="AC6" s="64"/>
      <c r="AE6" s="137"/>
    </row>
    <row r="7" ht="18" hidden="1" customHeight="1" spans="1:31">
      <c r="A7" s="64">
        <v>13</v>
      </c>
      <c r="B7" s="71" t="s">
        <v>29</v>
      </c>
      <c r="C7" s="72" t="s">
        <v>60</v>
      </c>
      <c r="D7" s="75" t="s">
        <v>71</v>
      </c>
      <c r="E7" s="71" t="s">
        <v>72</v>
      </c>
      <c r="F7" s="71" t="s">
        <v>73</v>
      </c>
      <c r="G7" s="71" t="s">
        <v>51</v>
      </c>
      <c r="H7" s="71" t="s">
        <v>63</v>
      </c>
      <c r="I7" s="74">
        <v>3</v>
      </c>
      <c r="J7" s="74">
        <v>54</v>
      </c>
      <c r="K7" s="74">
        <v>54</v>
      </c>
      <c r="L7" s="74">
        <v>0</v>
      </c>
      <c r="M7" s="74"/>
      <c r="N7" s="74" t="s">
        <v>74</v>
      </c>
      <c r="O7" s="71">
        <v>4</v>
      </c>
      <c r="P7" s="90" t="s">
        <v>75</v>
      </c>
      <c r="Q7" s="110" t="s">
        <v>66</v>
      </c>
      <c r="R7" s="106"/>
      <c r="S7" s="106"/>
      <c r="T7" s="71" t="s">
        <v>76</v>
      </c>
      <c r="U7" s="71" t="s">
        <v>77</v>
      </c>
      <c r="V7" s="107"/>
      <c r="W7" s="64"/>
      <c r="X7" s="107" t="s">
        <v>78</v>
      </c>
      <c r="Y7" s="107"/>
      <c r="Z7" s="107"/>
      <c r="AA7" s="107"/>
      <c r="AB7" s="71" t="s">
        <v>79</v>
      </c>
      <c r="AC7" s="64"/>
      <c r="AE7" s="137"/>
    </row>
    <row r="8" ht="23" hidden="1" customHeight="1" spans="1:31">
      <c r="A8" s="64">
        <v>15</v>
      </c>
      <c r="B8" s="71" t="s">
        <v>29</v>
      </c>
      <c r="C8" s="72" t="s">
        <v>60</v>
      </c>
      <c r="D8" s="72" t="s">
        <v>80</v>
      </c>
      <c r="E8" s="71" t="s">
        <v>81</v>
      </c>
      <c r="F8" s="71"/>
      <c r="G8" s="71" t="s">
        <v>51</v>
      </c>
      <c r="H8" s="71" t="s">
        <v>63</v>
      </c>
      <c r="I8" s="74">
        <v>3</v>
      </c>
      <c r="J8" s="74">
        <v>54</v>
      </c>
      <c r="K8" s="74">
        <v>54</v>
      </c>
      <c r="L8" s="74">
        <v>0</v>
      </c>
      <c r="M8" s="74"/>
      <c r="N8" s="74" t="s">
        <v>74</v>
      </c>
      <c r="O8" s="71">
        <v>21</v>
      </c>
      <c r="P8" s="91" t="s">
        <v>82</v>
      </c>
      <c r="Q8" s="110" t="s">
        <v>83</v>
      </c>
      <c r="R8" s="112" t="s">
        <v>84</v>
      </c>
      <c r="S8" s="106"/>
      <c r="T8" s="71" t="s">
        <v>67</v>
      </c>
      <c r="U8" s="71" t="s">
        <v>85</v>
      </c>
      <c r="V8" s="87" t="s">
        <v>86</v>
      </c>
      <c r="W8" s="107"/>
      <c r="X8" s="111" t="s">
        <v>39</v>
      </c>
      <c r="Y8" s="107"/>
      <c r="Z8" s="107"/>
      <c r="AA8" s="107"/>
      <c r="AB8" s="136" t="s">
        <v>87</v>
      </c>
      <c r="AC8" s="64"/>
      <c r="AE8" s="137"/>
    </row>
    <row r="9" ht="18" hidden="1" customHeight="1" spans="1:31">
      <c r="A9" s="64">
        <v>16</v>
      </c>
      <c r="B9" s="71" t="s">
        <v>29</v>
      </c>
      <c r="C9" s="72" t="s">
        <v>60</v>
      </c>
      <c r="D9" s="72" t="s">
        <v>88</v>
      </c>
      <c r="E9" s="71" t="s">
        <v>89</v>
      </c>
      <c r="F9" s="71"/>
      <c r="G9" s="71" t="s">
        <v>51</v>
      </c>
      <c r="H9" s="71" t="s">
        <v>63</v>
      </c>
      <c r="I9" s="74">
        <v>2</v>
      </c>
      <c r="J9" s="74">
        <v>36</v>
      </c>
      <c r="K9" s="74">
        <v>36</v>
      </c>
      <c r="L9" s="74">
        <v>0</v>
      </c>
      <c r="M9" s="74"/>
      <c r="N9" s="74" t="s">
        <v>74</v>
      </c>
      <c r="O9" s="71">
        <f>35+1</f>
        <v>36</v>
      </c>
      <c r="P9" s="90" t="s">
        <v>90</v>
      </c>
      <c r="Q9" s="110" t="s">
        <v>66</v>
      </c>
      <c r="R9" s="106"/>
      <c r="S9" s="106"/>
      <c r="T9" s="71" t="s">
        <v>76</v>
      </c>
      <c r="U9" s="71" t="s">
        <v>91</v>
      </c>
      <c r="V9" s="107"/>
      <c r="W9" s="107"/>
      <c r="X9" s="107"/>
      <c r="Y9" s="107" t="s">
        <v>92</v>
      </c>
      <c r="Z9" s="107"/>
      <c r="AA9" s="107"/>
      <c r="AB9" s="136" t="s">
        <v>93</v>
      </c>
      <c r="AC9" s="64"/>
      <c r="AE9" s="137"/>
    </row>
    <row r="10" ht="29" hidden="1" customHeight="1" spans="1:31">
      <c r="A10" s="64">
        <v>18</v>
      </c>
      <c r="B10" s="71" t="s">
        <v>29</v>
      </c>
      <c r="C10" s="72" t="s">
        <v>94</v>
      </c>
      <c r="D10" s="72" t="s">
        <v>95</v>
      </c>
      <c r="E10" s="71" t="s">
        <v>96</v>
      </c>
      <c r="F10" s="71" t="s">
        <v>97</v>
      </c>
      <c r="G10" s="71" t="s">
        <v>51</v>
      </c>
      <c r="H10" s="71" t="s">
        <v>52</v>
      </c>
      <c r="I10" s="74">
        <v>1.5</v>
      </c>
      <c r="J10" s="74">
        <v>36</v>
      </c>
      <c r="K10" s="74">
        <v>0</v>
      </c>
      <c r="L10" s="74">
        <v>36</v>
      </c>
      <c r="M10" s="74"/>
      <c r="N10" s="74" t="s">
        <v>53</v>
      </c>
      <c r="O10" s="71">
        <f>3+1</f>
        <v>4</v>
      </c>
      <c r="P10" s="92" t="s">
        <v>98</v>
      </c>
      <c r="Q10" s="106"/>
      <c r="R10" s="113" t="s">
        <v>99</v>
      </c>
      <c r="S10" s="106"/>
      <c r="T10" s="71" t="s">
        <v>37</v>
      </c>
      <c r="U10" s="71" t="s">
        <v>38</v>
      </c>
      <c r="V10" s="107" t="s">
        <v>57</v>
      </c>
      <c r="W10" s="107"/>
      <c r="X10" s="107"/>
      <c r="Y10" s="107"/>
      <c r="Z10" s="107"/>
      <c r="AA10" s="107"/>
      <c r="AB10" s="138" t="s">
        <v>100</v>
      </c>
      <c r="AC10" s="139" t="s">
        <v>101</v>
      </c>
      <c r="AE10" s="137"/>
    </row>
    <row r="11" ht="22" hidden="1" customHeight="1" spans="1:29">
      <c r="A11" s="64">
        <v>20</v>
      </c>
      <c r="B11" s="76" t="s">
        <v>102</v>
      </c>
      <c r="C11" s="77" t="s">
        <v>103</v>
      </c>
      <c r="D11" s="77" t="s">
        <v>104</v>
      </c>
      <c r="E11" s="76" t="s">
        <v>105</v>
      </c>
      <c r="F11" s="76"/>
      <c r="G11" s="76" t="s">
        <v>33</v>
      </c>
      <c r="H11" s="76" t="s">
        <v>106</v>
      </c>
      <c r="I11" s="93">
        <v>0.5</v>
      </c>
      <c r="J11" s="93">
        <v>18</v>
      </c>
      <c r="K11" s="93">
        <v>0</v>
      </c>
      <c r="L11" s="93">
        <v>18</v>
      </c>
      <c r="M11" s="93"/>
      <c r="N11" s="93" t="s">
        <v>53</v>
      </c>
      <c r="O11" s="76">
        <v>135</v>
      </c>
      <c r="P11" s="94" t="s">
        <v>107</v>
      </c>
      <c r="Q11" s="94"/>
      <c r="R11" s="94"/>
      <c r="S11" s="94"/>
      <c r="T11" s="76" t="s">
        <v>37</v>
      </c>
      <c r="U11" s="76" t="s">
        <v>38</v>
      </c>
      <c r="V11" s="114" t="s">
        <v>108</v>
      </c>
      <c r="W11" s="76"/>
      <c r="X11" s="76"/>
      <c r="Y11" s="115"/>
      <c r="Z11" s="76"/>
      <c r="AA11" s="76"/>
      <c r="AB11" s="76" t="s">
        <v>38</v>
      </c>
      <c r="AC11" s="140"/>
    </row>
    <row r="12" ht="24" hidden="1" customHeight="1" spans="1:29">
      <c r="A12" s="64">
        <v>21</v>
      </c>
      <c r="B12" s="76" t="s">
        <v>102</v>
      </c>
      <c r="C12" s="77" t="s">
        <v>103</v>
      </c>
      <c r="D12" s="77" t="s">
        <v>45</v>
      </c>
      <c r="E12" s="76" t="s">
        <v>46</v>
      </c>
      <c r="F12" s="76"/>
      <c r="G12" s="76" t="s">
        <v>33</v>
      </c>
      <c r="H12" s="76" t="s">
        <v>34</v>
      </c>
      <c r="I12" s="93">
        <v>3</v>
      </c>
      <c r="J12" s="93">
        <v>90</v>
      </c>
      <c r="K12" s="93">
        <v>18</v>
      </c>
      <c r="L12" s="93">
        <v>72</v>
      </c>
      <c r="M12" s="93"/>
      <c r="N12" s="95" t="s">
        <v>47</v>
      </c>
      <c r="O12" s="76">
        <f>74+61</f>
        <v>135</v>
      </c>
      <c r="P12" s="88" t="s">
        <v>36</v>
      </c>
      <c r="Q12" s="94"/>
      <c r="R12" s="94"/>
      <c r="S12" s="94"/>
      <c r="T12" s="76" t="s">
        <v>37</v>
      </c>
      <c r="U12" s="76" t="s">
        <v>38</v>
      </c>
      <c r="V12" s="76"/>
      <c r="W12" s="76"/>
      <c r="X12" s="76"/>
      <c r="Y12" s="115" t="s">
        <v>109</v>
      </c>
      <c r="Z12" s="76"/>
      <c r="AA12" s="76"/>
      <c r="AB12" s="76" t="s">
        <v>40</v>
      </c>
      <c r="AC12" s="140"/>
    </row>
    <row r="13" ht="24" hidden="1" customHeight="1" spans="1:29">
      <c r="A13" s="64">
        <v>22</v>
      </c>
      <c r="B13" s="76" t="s">
        <v>102</v>
      </c>
      <c r="C13" s="77" t="s">
        <v>103</v>
      </c>
      <c r="D13" s="77" t="s">
        <v>31</v>
      </c>
      <c r="E13" s="76" t="s">
        <v>32</v>
      </c>
      <c r="F13" s="76"/>
      <c r="G13" s="76" t="s">
        <v>33</v>
      </c>
      <c r="H13" s="76" t="s">
        <v>34</v>
      </c>
      <c r="I13" s="93">
        <v>1</v>
      </c>
      <c r="J13" s="93">
        <v>27</v>
      </c>
      <c r="K13" s="93">
        <v>9</v>
      </c>
      <c r="L13" s="93">
        <v>18</v>
      </c>
      <c r="M13" s="93"/>
      <c r="N13" s="95" t="s">
        <v>110</v>
      </c>
      <c r="O13" s="76">
        <f>74+61</f>
        <v>135</v>
      </c>
      <c r="P13" s="88" t="s">
        <v>36</v>
      </c>
      <c r="Q13" s="94"/>
      <c r="R13" s="94"/>
      <c r="S13" s="94"/>
      <c r="T13" s="76" t="s">
        <v>37</v>
      </c>
      <c r="U13" s="76" t="s">
        <v>38</v>
      </c>
      <c r="V13" s="76"/>
      <c r="W13" s="76"/>
      <c r="X13" s="76"/>
      <c r="Y13" s="115" t="s">
        <v>109</v>
      </c>
      <c r="Z13" s="76"/>
      <c r="AA13" s="76"/>
      <c r="AB13" s="76" t="s">
        <v>40</v>
      </c>
      <c r="AC13" s="140"/>
    </row>
    <row r="14" ht="24" hidden="1" customHeight="1" spans="1:29">
      <c r="A14" s="64">
        <v>23</v>
      </c>
      <c r="B14" s="76" t="s">
        <v>102</v>
      </c>
      <c r="C14" s="77" t="s">
        <v>103</v>
      </c>
      <c r="D14" s="77" t="s">
        <v>41</v>
      </c>
      <c r="E14" s="76" t="s">
        <v>42</v>
      </c>
      <c r="F14" s="76"/>
      <c r="G14" s="76" t="s">
        <v>33</v>
      </c>
      <c r="H14" s="76" t="s">
        <v>34</v>
      </c>
      <c r="I14" s="93">
        <v>1</v>
      </c>
      <c r="J14" s="93">
        <v>36</v>
      </c>
      <c r="K14" s="93">
        <v>9</v>
      </c>
      <c r="L14" s="93">
        <v>27</v>
      </c>
      <c r="M14" s="93"/>
      <c r="N14" s="95" t="s">
        <v>111</v>
      </c>
      <c r="O14" s="76">
        <f>74+61</f>
        <v>135</v>
      </c>
      <c r="P14" s="88" t="s">
        <v>36</v>
      </c>
      <c r="Q14" s="94"/>
      <c r="R14" s="94"/>
      <c r="S14" s="94"/>
      <c r="T14" s="76" t="s">
        <v>37</v>
      </c>
      <c r="U14" s="76" t="s">
        <v>38</v>
      </c>
      <c r="V14" s="76"/>
      <c r="W14" s="76"/>
      <c r="X14" s="76"/>
      <c r="Y14" s="115" t="s">
        <v>109</v>
      </c>
      <c r="Z14" s="76"/>
      <c r="AA14" s="76"/>
      <c r="AB14" s="76" t="s">
        <v>44</v>
      </c>
      <c r="AC14" s="140"/>
    </row>
    <row r="15" ht="18" hidden="1" customHeight="1" spans="1:29">
      <c r="A15" s="64">
        <v>24</v>
      </c>
      <c r="B15" s="76" t="s">
        <v>102</v>
      </c>
      <c r="C15" s="77" t="s">
        <v>112</v>
      </c>
      <c r="D15" s="77" t="s">
        <v>113</v>
      </c>
      <c r="E15" s="76" t="s">
        <v>114</v>
      </c>
      <c r="F15" s="76"/>
      <c r="G15" s="76" t="s">
        <v>115</v>
      </c>
      <c r="H15" s="76" t="s">
        <v>63</v>
      </c>
      <c r="I15" s="93">
        <v>2</v>
      </c>
      <c r="J15" s="93">
        <v>36</v>
      </c>
      <c r="K15" s="93">
        <v>36</v>
      </c>
      <c r="L15" s="93">
        <v>0</v>
      </c>
      <c r="M15" s="93"/>
      <c r="N15" s="93" t="s">
        <v>74</v>
      </c>
      <c r="O15" s="76">
        <f>61+1</f>
        <v>62</v>
      </c>
      <c r="P15" s="96" t="s">
        <v>116</v>
      </c>
      <c r="Q15" s="90" t="s">
        <v>117</v>
      </c>
      <c r="R15" s="94"/>
      <c r="S15" s="94"/>
      <c r="T15" s="76" t="s">
        <v>67</v>
      </c>
      <c r="U15" s="76" t="s">
        <v>77</v>
      </c>
      <c r="V15" s="76"/>
      <c r="W15" s="76"/>
      <c r="X15" s="115" t="s">
        <v>92</v>
      </c>
      <c r="Y15" s="76"/>
      <c r="Z15" s="76"/>
      <c r="AA15" s="76"/>
      <c r="AB15" s="141" t="s">
        <v>118</v>
      </c>
      <c r="AC15" s="140"/>
    </row>
    <row r="16" ht="18" hidden="1" customHeight="1" spans="1:29">
      <c r="A16" s="64">
        <v>25</v>
      </c>
      <c r="B16" s="76" t="s">
        <v>102</v>
      </c>
      <c r="C16" s="78" t="s">
        <v>119</v>
      </c>
      <c r="D16" s="79" t="s">
        <v>120</v>
      </c>
      <c r="E16" s="80" t="s">
        <v>121</v>
      </c>
      <c r="F16" s="76"/>
      <c r="G16" s="76" t="s">
        <v>115</v>
      </c>
      <c r="H16" s="76" t="s">
        <v>63</v>
      </c>
      <c r="I16" s="93">
        <v>4</v>
      </c>
      <c r="J16" s="93">
        <v>72</v>
      </c>
      <c r="K16" s="93">
        <v>72</v>
      </c>
      <c r="L16" s="93">
        <v>0</v>
      </c>
      <c r="M16" s="93"/>
      <c r="N16" s="93" t="s">
        <v>74</v>
      </c>
      <c r="O16" s="97">
        <f>25+23</f>
        <v>48</v>
      </c>
      <c r="P16" s="96" t="s">
        <v>122</v>
      </c>
      <c r="Q16" s="96" t="s">
        <v>117</v>
      </c>
      <c r="R16" s="90"/>
      <c r="S16" s="94"/>
      <c r="T16" s="76" t="s">
        <v>67</v>
      </c>
      <c r="U16" s="76" t="s">
        <v>91</v>
      </c>
      <c r="V16" s="76"/>
      <c r="W16" s="115" t="s">
        <v>109</v>
      </c>
      <c r="X16" s="76"/>
      <c r="Y16" s="115" t="s">
        <v>123</v>
      </c>
      <c r="Z16" s="76"/>
      <c r="AA16" s="76"/>
      <c r="AB16" s="141" t="s">
        <v>124</v>
      </c>
      <c r="AC16" s="140" t="s">
        <v>125</v>
      </c>
    </row>
    <row r="17" ht="22.5" hidden="1" customHeight="1" spans="1:29">
      <c r="A17" s="64">
        <v>25</v>
      </c>
      <c r="B17" s="76" t="s">
        <v>102</v>
      </c>
      <c r="C17" s="79" t="s">
        <v>119</v>
      </c>
      <c r="D17" s="79" t="s">
        <v>126</v>
      </c>
      <c r="E17" s="81" t="s">
        <v>127</v>
      </c>
      <c r="F17" s="76"/>
      <c r="G17" s="76" t="s">
        <v>115</v>
      </c>
      <c r="H17" s="76" t="s">
        <v>63</v>
      </c>
      <c r="I17" s="93">
        <v>4</v>
      </c>
      <c r="J17" s="93">
        <v>72</v>
      </c>
      <c r="K17" s="93">
        <v>72</v>
      </c>
      <c r="L17" s="93">
        <v>0</v>
      </c>
      <c r="M17" s="93"/>
      <c r="N17" s="93" t="s">
        <v>74</v>
      </c>
      <c r="O17" s="97">
        <v>42</v>
      </c>
      <c r="P17" s="96" t="s">
        <v>128</v>
      </c>
      <c r="Q17" s="90" t="s">
        <v>66</v>
      </c>
      <c r="R17" s="94"/>
      <c r="S17" s="94"/>
      <c r="T17" s="76" t="s">
        <v>67</v>
      </c>
      <c r="U17" s="76" t="s">
        <v>91</v>
      </c>
      <c r="V17" s="76"/>
      <c r="W17" s="115" t="s">
        <v>109</v>
      </c>
      <c r="X17" s="76"/>
      <c r="Y17" s="115" t="s">
        <v>123</v>
      </c>
      <c r="Z17" s="76"/>
      <c r="AA17" s="76"/>
      <c r="AB17" s="141" t="s">
        <v>93</v>
      </c>
      <c r="AC17" s="140"/>
    </row>
    <row r="18" ht="22.5" hidden="1" customHeight="1" spans="1:29">
      <c r="A18" s="64">
        <v>25</v>
      </c>
      <c r="B18" s="76" t="s">
        <v>102</v>
      </c>
      <c r="C18" s="79" t="s">
        <v>119</v>
      </c>
      <c r="D18" s="79" t="s">
        <v>129</v>
      </c>
      <c r="E18" s="81" t="s">
        <v>130</v>
      </c>
      <c r="F18" s="76"/>
      <c r="G18" s="76" t="s">
        <v>115</v>
      </c>
      <c r="H18" s="76" t="s">
        <v>63</v>
      </c>
      <c r="I18" s="93">
        <v>4</v>
      </c>
      <c r="J18" s="93">
        <v>72</v>
      </c>
      <c r="K18" s="93">
        <v>72</v>
      </c>
      <c r="L18" s="93">
        <v>0</v>
      </c>
      <c r="M18" s="93"/>
      <c r="N18" s="93" t="s">
        <v>74</v>
      </c>
      <c r="O18" s="97">
        <v>47</v>
      </c>
      <c r="P18" s="96" t="s">
        <v>131</v>
      </c>
      <c r="Q18" s="116" t="s">
        <v>66</v>
      </c>
      <c r="R18" s="117" t="s">
        <v>132</v>
      </c>
      <c r="S18" s="94"/>
      <c r="T18" s="76" t="s">
        <v>67</v>
      </c>
      <c r="U18" s="76" t="s">
        <v>91</v>
      </c>
      <c r="V18" s="76"/>
      <c r="W18" s="115" t="s">
        <v>109</v>
      </c>
      <c r="X18" s="76"/>
      <c r="Y18" s="115" t="s">
        <v>123</v>
      </c>
      <c r="Z18" s="76"/>
      <c r="AA18" s="76"/>
      <c r="AB18" s="141" t="s">
        <v>87</v>
      </c>
      <c r="AC18" s="140"/>
    </row>
    <row r="19" ht="18" hidden="1" customHeight="1" spans="1:29">
      <c r="A19" s="64">
        <v>26</v>
      </c>
      <c r="B19" s="76" t="s">
        <v>102</v>
      </c>
      <c r="C19" s="77" t="s">
        <v>112</v>
      </c>
      <c r="D19" s="77" t="s">
        <v>133</v>
      </c>
      <c r="E19" s="76" t="s">
        <v>134</v>
      </c>
      <c r="F19" s="76"/>
      <c r="G19" s="76" t="s">
        <v>115</v>
      </c>
      <c r="H19" s="76" t="s">
        <v>63</v>
      </c>
      <c r="I19" s="93">
        <v>4</v>
      </c>
      <c r="J19" s="93">
        <v>72</v>
      </c>
      <c r="K19" s="93">
        <v>72</v>
      </c>
      <c r="L19" s="93">
        <v>0</v>
      </c>
      <c r="M19" s="93"/>
      <c r="N19" s="93" t="s">
        <v>74</v>
      </c>
      <c r="O19" s="76">
        <v>64</v>
      </c>
      <c r="P19" s="91" t="s">
        <v>135</v>
      </c>
      <c r="Q19" s="90" t="s">
        <v>66</v>
      </c>
      <c r="R19" s="118" t="s">
        <v>136</v>
      </c>
      <c r="S19" s="119" t="s">
        <v>137</v>
      </c>
      <c r="T19" s="76" t="s">
        <v>67</v>
      </c>
      <c r="U19" s="76" t="s">
        <v>138</v>
      </c>
      <c r="V19" s="76"/>
      <c r="W19" s="76"/>
      <c r="X19" s="115" t="s">
        <v>123</v>
      </c>
      <c r="Y19" s="76"/>
      <c r="Z19" s="115" t="s">
        <v>92</v>
      </c>
      <c r="AA19" s="115"/>
      <c r="AB19" s="141" t="s">
        <v>139</v>
      </c>
      <c r="AC19" s="140"/>
    </row>
    <row r="20" ht="28" hidden="1" customHeight="1" spans="1:29">
      <c r="A20" s="64">
        <v>27</v>
      </c>
      <c r="B20" s="76" t="s">
        <v>102</v>
      </c>
      <c r="C20" s="77" t="s">
        <v>140</v>
      </c>
      <c r="D20" s="77" t="s">
        <v>141</v>
      </c>
      <c r="E20" s="76" t="s">
        <v>142</v>
      </c>
      <c r="F20" s="76"/>
      <c r="G20" s="76" t="s">
        <v>51</v>
      </c>
      <c r="H20" s="76" t="s">
        <v>63</v>
      </c>
      <c r="I20" s="93">
        <v>2</v>
      </c>
      <c r="J20" s="93">
        <v>36</v>
      </c>
      <c r="K20" s="93">
        <v>36</v>
      </c>
      <c r="L20" s="93">
        <v>0</v>
      </c>
      <c r="M20" s="93"/>
      <c r="N20" s="93" t="s">
        <v>74</v>
      </c>
      <c r="O20" s="76">
        <f>44+7</f>
        <v>51</v>
      </c>
      <c r="P20" s="90" t="s">
        <v>143</v>
      </c>
      <c r="Q20" s="90" t="s">
        <v>66</v>
      </c>
      <c r="R20" s="94"/>
      <c r="S20" s="90" t="s">
        <v>144</v>
      </c>
      <c r="T20" s="76" t="s">
        <v>76</v>
      </c>
      <c r="U20" s="76" t="s">
        <v>68</v>
      </c>
      <c r="V20" s="115" t="s">
        <v>39</v>
      </c>
      <c r="W20" s="115"/>
      <c r="X20" s="76"/>
      <c r="Y20" s="76"/>
      <c r="Z20" s="76"/>
      <c r="AA20" s="76"/>
      <c r="AB20" s="141" t="s">
        <v>87</v>
      </c>
      <c r="AC20" s="140"/>
    </row>
    <row r="21" ht="23" hidden="1" customHeight="1" spans="1:29">
      <c r="A21" s="64">
        <v>30</v>
      </c>
      <c r="B21" s="76" t="s">
        <v>102</v>
      </c>
      <c r="C21" s="77" t="s">
        <v>112</v>
      </c>
      <c r="D21" s="77" t="s">
        <v>145</v>
      </c>
      <c r="E21" s="76" t="s">
        <v>146</v>
      </c>
      <c r="F21" s="76"/>
      <c r="G21" s="76" t="s">
        <v>51</v>
      </c>
      <c r="H21" s="76" t="s">
        <v>63</v>
      </c>
      <c r="I21" s="93">
        <v>3</v>
      </c>
      <c r="J21" s="93">
        <v>54</v>
      </c>
      <c r="K21" s="93">
        <v>54</v>
      </c>
      <c r="L21" s="93">
        <v>0</v>
      </c>
      <c r="M21" s="93"/>
      <c r="N21" s="93" t="s">
        <v>74</v>
      </c>
      <c r="O21" s="76">
        <v>53</v>
      </c>
      <c r="P21" s="94" t="s">
        <v>147</v>
      </c>
      <c r="Q21" s="90" t="s">
        <v>117</v>
      </c>
      <c r="R21" s="94"/>
      <c r="S21" s="94"/>
      <c r="T21" s="76" t="s">
        <v>67</v>
      </c>
      <c r="U21" s="76" t="s">
        <v>85</v>
      </c>
      <c r="V21" s="115"/>
      <c r="W21" s="115" t="s">
        <v>123</v>
      </c>
      <c r="X21" s="76"/>
      <c r="Y21" s="123" t="s">
        <v>148</v>
      </c>
      <c r="Z21" s="76"/>
      <c r="AA21" s="76"/>
      <c r="AB21" s="141" t="s">
        <v>149</v>
      </c>
      <c r="AC21" s="140"/>
    </row>
    <row r="22" ht="29" hidden="1" customHeight="1" spans="1:29">
      <c r="A22" s="64">
        <v>31</v>
      </c>
      <c r="B22" s="76" t="s">
        <v>102</v>
      </c>
      <c r="C22" s="77" t="s">
        <v>112</v>
      </c>
      <c r="D22" s="77" t="s">
        <v>150</v>
      </c>
      <c r="E22" s="76" t="s">
        <v>151</v>
      </c>
      <c r="F22" s="76"/>
      <c r="G22" s="76" t="s">
        <v>115</v>
      </c>
      <c r="H22" s="76" t="s">
        <v>52</v>
      </c>
      <c r="I22" s="93">
        <v>2</v>
      </c>
      <c r="J22" s="93">
        <v>72</v>
      </c>
      <c r="K22" s="93">
        <v>0</v>
      </c>
      <c r="L22" s="93">
        <v>72</v>
      </c>
      <c r="M22" s="93"/>
      <c r="N22" s="93" t="s">
        <v>74</v>
      </c>
      <c r="O22" s="97">
        <v>30</v>
      </c>
      <c r="P22" s="94" t="s">
        <v>152</v>
      </c>
      <c r="Q22" s="90" t="s">
        <v>117</v>
      </c>
      <c r="R22" s="94"/>
      <c r="S22" s="94"/>
      <c r="T22" s="76" t="s">
        <v>37</v>
      </c>
      <c r="U22" s="76" t="s">
        <v>38</v>
      </c>
      <c r="V22" s="76"/>
      <c r="W22" s="76"/>
      <c r="X22" s="76" t="s">
        <v>57</v>
      </c>
      <c r="Y22" s="76"/>
      <c r="Z22" s="76"/>
      <c r="AA22" s="76"/>
      <c r="AB22" s="76" t="s">
        <v>153</v>
      </c>
      <c r="AC22" s="142" t="s">
        <v>154</v>
      </c>
    </row>
    <row r="23" ht="29" hidden="1" customHeight="1" spans="1:29">
      <c r="A23" s="64">
        <v>31</v>
      </c>
      <c r="B23" s="76" t="s">
        <v>102</v>
      </c>
      <c r="C23" s="77" t="s">
        <v>112</v>
      </c>
      <c r="D23" s="77" t="s">
        <v>155</v>
      </c>
      <c r="E23" s="76" t="s">
        <v>151</v>
      </c>
      <c r="F23" s="76"/>
      <c r="G23" s="76" t="s">
        <v>115</v>
      </c>
      <c r="H23" s="76" t="s">
        <v>52</v>
      </c>
      <c r="I23" s="93">
        <v>2</v>
      </c>
      <c r="J23" s="93">
        <v>72</v>
      </c>
      <c r="K23" s="93">
        <v>0</v>
      </c>
      <c r="L23" s="93">
        <v>72</v>
      </c>
      <c r="M23" s="93"/>
      <c r="N23" s="93" t="s">
        <v>74</v>
      </c>
      <c r="O23" s="97">
        <f>31+1</f>
        <v>32</v>
      </c>
      <c r="P23" s="94" t="s">
        <v>156</v>
      </c>
      <c r="Q23" s="90" t="s">
        <v>117</v>
      </c>
      <c r="R23" s="94"/>
      <c r="S23" s="94"/>
      <c r="T23" s="76" t="s">
        <v>37</v>
      </c>
      <c r="U23" s="76" t="s">
        <v>38</v>
      </c>
      <c r="V23" s="76"/>
      <c r="W23" s="76"/>
      <c r="X23" s="76" t="s">
        <v>57</v>
      </c>
      <c r="Y23" s="76"/>
      <c r="Z23" s="76"/>
      <c r="AA23" s="76"/>
      <c r="AB23" s="76" t="s">
        <v>157</v>
      </c>
      <c r="AC23" s="142" t="s">
        <v>158</v>
      </c>
    </row>
    <row r="24" ht="29" hidden="1" customHeight="1" spans="1:29">
      <c r="A24" s="64">
        <v>32</v>
      </c>
      <c r="B24" s="76" t="s">
        <v>102</v>
      </c>
      <c r="C24" s="77" t="s">
        <v>159</v>
      </c>
      <c r="D24" s="77" t="s">
        <v>160</v>
      </c>
      <c r="E24" s="76" t="s">
        <v>151</v>
      </c>
      <c r="F24" s="76"/>
      <c r="G24" s="76" t="s">
        <v>115</v>
      </c>
      <c r="H24" s="76" t="s">
        <v>52</v>
      </c>
      <c r="I24" s="93">
        <v>2</v>
      </c>
      <c r="J24" s="93">
        <v>72</v>
      </c>
      <c r="K24" s="93">
        <v>0</v>
      </c>
      <c r="L24" s="93">
        <v>72</v>
      </c>
      <c r="M24" s="93"/>
      <c r="N24" s="93" t="s">
        <v>74</v>
      </c>
      <c r="O24" s="97">
        <f>24+1</f>
        <v>25</v>
      </c>
      <c r="P24" s="94" t="s">
        <v>152</v>
      </c>
      <c r="Q24" s="90" t="s">
        <v>117</v>
      </c>
      <c r="R24" s="94"/>
      <c r="S24" s="94"/>
      <c r="T24" s="76" t="s">
        <v>37</v>
      </c>
      <c r="U24" s="76" t="s">
        <v>38</v>
      </c>
      <c r="V24" s="76"/>
      <c r="W24" s="76" t="s">
        <v>161</v>
      </c>
      <c r="X24" s="76"/>
      <c r="Y24" s="76"/>
      <c r="Z24" s="76"/>
      <c r="AA24" s="76"/>
      <c r="AB24" s="76" t="s">
        <v>153</v>
      </c>
      <c r="AC24" s="142" t="s">
        <v>154</v>
      </c>
    </row>
    <row r="25" ht="29" hidden="1" customHeight="1" spans="1:29">
      <c r="A25" s="64">
        <v>32</v>
      </c>
      <c r="B25" s="76" t="s">
        <v>102</v>
      </c>
      <c r="C25" s="77" t="s">
        <v>159</v>
      </c>
      <c r="D25" s="77" t="s">
        <v>162</v>
      </c>
      <c r="E25" s="76" t="s">
        <v>151</v>
      </c>
      <c r="F25" s="76"/>
      <c r="G25" s="76" t="s">
        <v>115</v>
      </c>
      <c r="H25" s="76" t="s">
        <v>52</v>
      </c>
      <c r="I25" s="93">
        <v>2</v>
      </c>
      <c r="J25" s="93">
        <v>72</v>
      </c>
      <c r="K25" s="93">
        <v>0</v>
      </c>
      <c r="L25" s="93">
        <v>72</v>
      </c>
      <c r="M25" s="93"/>
      <c r="N25" s="93" t="s">
        <v>74</v>
      </c>
      <c r="O25" s="97">
        <v>25</v>
      </c>
      <c r="P25" s="94" t="s">
        <v>152</v>
      </c>
      <c r="Q25" s="90" t="s">
        <v>117</v>
      </c>
      <c r="R25" s="94"/>
      <c r="S25" s="94"/>
      <c r="T25" s="76" t="s">
        <v>37</v>
      </c>
      <c r="U25" s="76" t="s">
        <v>38</v>
      </c>
      <c r="V25" s="76"/>
      <c r="W25" s="76"/>
      <c r="X25" s="76" t="s">
        <v>163</v>
      </c>
      <c r="Y25" s="76"/>
      <c r="Z25" s="76"/>
      <c r="AA25" s="76"/>
      <c r="AB25" s="76" t="s">
        <v>153</v>
      </c>
      <c r="AC25" s="142" t="s">
        <v>154</v>
      </c>
    </row>
    <row r="26" ht="29" hidden="1" customHeight="1" spans="1:29">
      <c r="A26" s="64">
        <v>32</v>
      </c>
      <c r="B26" s="76" t="s">
        <v>102</v>
      </c>
      <c r="C26" s="77" t="s">
        <v>159</v>
      </c>
      <c r="D26" s="77" t="s">
        <v>164</v>
      </c>
      <c r="E26" s="76" t="s">
        <v>151</v>
      </c>
      <c r="F26" s="76"/>
      <c r="G26" s="76" t="s">
        <v>115</v>
      </c>
      <c r="H26" s="76" t="s">
        <v>52</v>
      </c>
      <c r="I26" s="93">
        <v>2</v>
      </c>
      <c r="J26" s="93">
        <v>72</v>
      </c>
      <c r="K26" s="93">
        <v>0</v>
      </c>
      <c r="L26" s="93">
        <v>72</v>
      </c>
      <c r="M26" s="93"/>
      <c r="N26" s="93" t="s">
        <v>74</v>
      </c>
      <c r="O26" s="97">
        <v>25</v>
      </c>
      <c r="P26" s="94" t="s">
        <v>156</v>
      </c>
      <c r="Q26" s="90" t="s">
        <v>117</v>
      </c>
      <c r="R26" s="94"/>
      <c r="S26" s="94"/>
      <c r="T26" s="76" t="s">
        <v>37</v>
      </c>
      <c r="U26" s="76" t="s">
        <v>38</v>
      </c>
      <c r="V26" s="76"/>
      <c r="W26" s="76" t="s">
        <v>161</v>
      </c>
      <c r="X26" s="76"/>
      <c r="Y26" s="76"/>
      <c r="Z26" s="76"/>
      <c r="AA26" s="76"/>
      <c r="AB26" s="76" t="s">
        <v>157</v>
      </c>
      <c r="AC26" s="142" t="s">
        <v>158</v>
      </c>
    </row>
    <row r="27" ht="26" hidden="1" customHeight="1" spans="1:29">
      <c r="A27" s="64">
        <v>33</v>
      </c>
      <c r="B27" s="76" t="s">
        <v>102</v>
      </c>
      <c r="C27" s="77" t="s">
        <v>103</v>
      </c>
      <c r="D27" s="77" t="s">
        <v>165</v>
      </c>
      <c r="E27" s="76" t="s">
        <v>166</v>
      </c>
      <c r="F27" s="76"/>
      <c r="G27" s="76" t="s">
        <v>51</v>
      </c>
      <c r="H27" s="76" t="s">
        <v>167</v>
      </c>
      <c r="I27" s="93">
        <v>2</v>
      </c>
      <c r="J27" s="93">
        <v>36</v>
      </c>
      <c r="K27" s="93">
        <v>36</v>
      </c>
      <c r="L27" s="93"/>
      <c r="M27" s="93"/>
      <c r="N27" s="93" t="s">
        <v>74</v>
      </c>
      <c r="O27" s="98">
        <f>29+35+2</f>
        <v>66</v>
      </c>
      <c r="P27" s="99" t="s">
        <v>168</v>
      </c>
      <c r="Q27" s="90" t="s">
        <v>66</v>
      </c>
      <c r="R27" s="120" t="s">
        <v>169</v>
      </c>
      <c r="S27" s="94"/>
      <c r="T27" s="76" t="s">
        <v>67</v>
      </c>
      <c r="U27" s="76" t="s">
        <v>170</v>
      </c>
      <c r="V27" s="76"/>
      <c r="W27" s="76"/>
      <c r="X27" s="76"/>
      <c r="Y27" s="95"/>
      <c r="Z27" s="115" t="s">
        <v>123</v>
      </c>
      <c r="AA27" s="115"/>
      <c r="AB27" s="141" t="s">
        <v>171</v>
      </c>
      <c r="AC27" s="140"/>
    </row>
    <row r="28" ht="28" hidden="1" customHeight="1" spans="1:29">
      <c r="A28" s="64">
        <v>34</v>
      </c>
      <c r="B28" s="76" t="s">
        <v>102</v>
      </c>
      <c r="C28" s="77" t="s">
        <v>103</v>
      </c>
      <c r="D28" s="77" t="s">
        <v>172</v>
      </c>
      <c r="E28" s="76" t="s">
        <v>166</v>
      </c>
      <c r="F28" s="76"/>
      <c r="G28" s="76" t="s">
        <v>51</v>
      </c>
      <c r="H28" s="76" t="s">
        <v>167</v>
      </c>
      <c r="I28" s="93">
        <v>1</v>
      </c>
      <c r="J28" s="93">
        <v>36</v>
      </c>
      <c r="K28" s="93"/>
      <c r="L28" s="93">
        <v>36</v>
      </c>
      <c r="M28" s="93"/>
      <c r="N28" s="93" t="s">
        <v>74</v>
      </c>
      <c r="O28" s="98">
        <f>29+35+2</f>
        <v>66</v>
      </c>
      <c r="P28" s="99" t="s">
        <v>168</v>
      </c>
      <c r="Q28" s="96" t="s">
        <v>66</v>
      </c>
      <c r="R28" s="121" t="s">
        <v>169</v>
      </c>
      <c r="S28" s="94"/>
      <c r="T28" s="76" t="s">
        <v>67</v>
      </c>
      <c r="U28" s="76"/>
      <c r="V28" s="76"/>
      <c r="W28" s="76"/>
      <c r="X28" s="76"/>
      <c r="Y28" s="76"/>
      <c r="Z28" s="115" t="s">
        <v>39</v>
      </c>
      <c r="AA28" s="115"/>
      <c r="AB28" s="141" t="s">
        <v>173</v>
      </c>
      <c r="AC28" s="140" t="s">
        <v>174</v>
      </c>
    </row>
    <row r="29" ht="30.75" hidden="1" customHeight="1" spans="1:29">
      <c r="A29" s="64">
        <v>35</v>
      </c>
      <c r="B29" s="76" t="s">
        <v>102</v>
      </c>
      <c r="C29" s="77" t="s">
        <v>103</v>
      </c>
      <c r="D29" s="77" t="s">
        <v>175</v>
      </c>
      <c r="E29" s="76" t="s">
        <v>176</v>
      </c>
      <c r="F29" s="76"/>
      <c r="G29" s="76" t="s">
        <v>51</v>
      </c>
      <c r="H29" s="76" t="s">
        <v>63</v>
      </c>
      <c r="I29" s="93">
        <v>3</v>
      </c>
      <c r="J29" s="93">
        <v>54</v>
      </c>
      <c r="K29" s="93">
        <v>54</v>
      </c>
      <c r="L29" s="93">
        <v>0</v>
      </c>
      <c r="M29" s="93"/>
      <c r="N29" s="93" t="s">
        <v>74</v>
      </c>
      <c r="O29" s="76">
        <f>29+37+2</f>
        <v>68</v>
      </c>
      <c r="P29" s="90" t="s">
        <v>177</v>
      </c>
      <c r="Q29" s="90" t="s">
        <v>117</v>
      </c>
      <c r="R29" s="122"/>
      <c r="S29" s="94"/>
      <c r="T29" s="76" t="s">
        <v>67</v>
      </c>
      <c r="U29" s="76" t="s">
        <v>178</v>
      </c>
      <c r="V29" s="95" t="s">
        <v>86</v>
      </c>
      <c r="W29" s="76"/>
      <c r="X29" s="76"/>
      <c r="Y29" s="76"/>
      <c r="Z29" s="115" t="s">
        <v>109</v>
      </c>
      <c r="AA29" s="115"/>
      <c r="AB29" s="141" t="s">
        <v>171</v>
      </c>
      <c r="AC29" s="140"/>
    </row>
    <row r="30" ht="27" hidden="1" customHeight="1" spans="1:29">
      <c r="A30" s="64">
        <v>36</v>
      </c>
      <c r="B30" s="76" t="s">
        <v>102</v>
      </c>
      <c r="C30" s="77" t="s">
        <v>103</v>
      </c>
      <c r="D30" s="75" t="s">
        <v>179</v>
      </c>
      <c r="E30" s="76" t="s">
        <v>180</v>
      </c>
      <c r="F30" s="76" t="s">
        <v>73</v>
      </c>
      <c r="G30" s="76" t="s">
        <v>51</v>
      </c>
      <c r="H30" s="76" t="s">
        <v>63</v>
      </c>
      <c r="I30" s="93">
        <v>3</v>
      </c>
      <c r="J30" s="93">
        <v>54</v>
      </c>
      <c r="K30" s="93">
        <v>54</v>
      </c>
      <c r="L30" s="93">
        <v>0</v>
      </c>
      <c r="M30" s="93"/>
      <c r="N30" s="93" t="s">
        <v>74</v>
      </c>
      <c r="O30" s="76">
        <v>5</v>
      </c>
      <c r="P30" s="90" t="s">
        <v>181</v>
      </c>
      <c r="Q30" s="96" t="s">
        <v>66</v>
      </c>
      <c r="R30" s="121" t="s">
        <v>182</v>
      </c>
      <c r="S30" s="94"/>
      <c r="T30" s="76" t="s">
        <v>183</v>
      </c>
      <c r="U30" s="76" t="s">
        <v>138</v>
      </c>
      <c r="V30" s="115" t="s">
        <v>78</v>
      </c>
      <c r="W30" s="76"/>
      <c r="X30" s="76"/>
      <c r="Y30" s="76"/>
      <c r="Z30" s="76"/>
      <c r="AA30" s="76"/>
      <c r="AB30" s="76" t="s">
        <v>79</v>
      </c>
      <c r="AC30" s="140"/>
    </row>
    <row r="31" ht="18" hidden="1" customHeight="1" spans="1:29">
      <c r="A31" s="64">
        <v>38</v>
      </c>
      <c r="B31" s="76" t="s">
        <v>102</v>
      </c>
      <c r="C31" s="77" t="s">
        <v>159</v>
      </c>
      <c r="D31" s="77" t="s">
        <v>113</v>
      </c>
      <c r="E31" s="76" t="s">
        <v>114</v>
      </c>
      <c r="F31" s="76"/>
      <c r="G31" s="76" t="s">
        <v>115</v>
      </c>
      <c r="H31" s="76" t="s">
        <v>63</v>
      </c>
      <c r="I31" s="93">
        <v>2</v>
      </c>
      <c r="J31" s="93">
        <v>36</v>
      </c>
      <c r="K31" s="93">
        <v>36</v>
      </c>
      <c r="L31" s="93">
        <v>0</v>
      </c>
      <c r="M31" s="93"/>
      <c r="N31" s="93" t="s">
        <v>74</v>
      </c>
      <c r="O31" s="76">
        <f>73+1</f>
        <v>74</v>
      </c>
      <c r="P31" s="96" t="s">
        <v>116</v>
      </c>
      <c r="Q31" s="96" t="s">
        <v>117</v>
      </c>
      <c r="R31" s="122"/>
      <c r="S31" s="94"/>
      <c r="T31" s="76" t="s">
        <v>67</v>
      </c>
      <c r="U31" s="76" t="s">
        <v>77</v>
      </c>
      <c r="V31" s="76"/>
      <c r="W31" s="76"/>
      <c r="X31" s="115" t="s">
        <v>39</v>
      </c>
      <c r="Y31" s="76"/>
      <c r="Z31" s="76"/>
      <c r="AA31" s="76"/>
      <c r="AB31" s="141" t="s">
        <v>93</v>
      </c>
      <c r="AC31" s="140"/>
    </row>
    <row r="32" ht="18" hidden="1" customHeight="1" spans="1:29">
      <c r="A32" s="64">
        <v>39</v>
      </c>
      <c r="B32" s="76" t="s">
        <v>102</v>
      </c>
      <c r="C32" s="77" t="s">
        <v>103</v>
      </c>
      <c r="D32" s="77" t="s">
        <v>184</v>
      </c>
      <c r="E32" s="76" t="s">
        <v>185</v>
      </c>
      <c r="F32" s="76"/>
      <c r="G32" s="76" t="s">
        <v>186</v>
      </c>
      <c r="H32" s="76" t="s">
        <v>63</v>
      </c>
      <c r="I32" s="93">
        <v>4</v>
      </c>
      <c r="J32" s="93">
        <v>72</v>
      </c>
      <c r="K32" s="93">
        <v>72</v>
      </c>
      <c r="L32" s="93">
        <v>0</v>
      </c>
      <c r="M32" s="93"/>
      <c r="N32" s="93" t="s">
        <v>74</v>
      </c>
      <c r="O32" s="76">
        <f>75+2+1</f>
        <v>78</v>
      </c>
      <c r="P32" s="90" t="s">
        <v>187</v>
      </c>
      <c r="Q32" s="90" t="s">
        <v>66</v>
      </c>
      <c r="R32" s="122"/>
      <c r="S32" s="94"/>
      <c r="T32" s="76" t="s">
        <v>67</v>
      </c>
      <c r="U32" s="76" t="s">
        <v>138</v>
      </c>
      <c r="V32" s="76"/>
      <c r="W32" s="115" t="s">
        <v>39</v>
      </c>
      <c r="X32" s="76"/>
      <c r="Y32" s="115" t="s">
        <v>92</v>
      </c>
      <c r="Z32" s="76"/>
      <c r="AA32" s="76"/>
      <c r="AB32" s="141" t="s">
        <v>171</v>
      </c>
      <c r="AC32" s="140"/>
    </row>
    <row r="33" ht="22" hidden="1" customHeight="1" spans="1:29">
      <c r="A33" s="64">
        <v>41</v>
      </c>
      <c r="B33" s="76" t="s">
        <v>102</v>
      </c>
      <c r="C33" s="77" t="s">
        <v>159</v>
      </c>
      <c r="D33" s="77" t="s">
        <v>188</v>
      </c>
      <c r="E33" s="76" t="s">
        <v>189</v>
      </c>
      <c r="F33" s="76"/>
      <c r="G33" s="76" t="s">
        <v>51</v>
      </c>
      <c r="H33" s="76" t="s">
        <v>63</v>
      </c>
      <c r="I33" s="93">
        <v>3</v>
      </c>
      <c r="J33" s="93">
        <v>54</v>
      </c>
      <c r="K33" s="93">
        <v>54</v>
      </c>
      <c r="L33" s="93">
        <v>0</v>
      </c>
      <c r="M33" s="93"/>
      <c r="N33" s="93" t="s">
        <v>74</v>
      </c>
      <c r="O33" s="76">
        <f>55+1</f>
        <v>56</v>
      </c>
      <c r="P33" s="90" t="s">
        <v>190</v>
      </c>
      <c r="Q33" s="94" t="s">
        <v>191</v>
      </c>
      <c r="R33" s="120" t="s">
        <v>192</v>
      </c>
      <c r="S33" s="94"/>
      <c r="T33" s="76" t="s">
        <v>183</v>
      </c>
      <c r="U33" s="76" t="s">
        <v>85</v>
      </c>
      <c r="V33" s="76"/>
      <c r="W33" s="76"/>
      <c r="X33" s="123" t="s">
        <v>86</v>
      </c>
      <c r="Y33" s="76"/>
      <c r="Z33" s="115" t="s">
        <v>92</v>
      </c>
      <c r="AA33" s="115"/>
      <c r="AB33" s="141" t="s">
        <v>124</v>
      </c>
      <c r="AC33" s="140"/>
    </row>
    <row r="34" ht="24" hidden="1" customHeight="1" spans="1:29">
      <c r="A34" s="64">
        <v>42</v>
      </c>
      <c r="B34" s="76" t="s">
        <v>102</v>
      </c>
      <c r="C34" s="82" t="s">
        <v>103</v>
      </c>
      <c r="D34" s="77" t="s">
        <v>193</v>
      </c>
      <c r="E34" s="76" t="s">
        <v>194</v>
      </c>
      <c r="F34" s="76"/>
      <c r="G34" s="76" t="s">
        <v>51</v>
      </c>
      <c r="H34" s="76" t="s">
        <v>63</v>
      </c>
      <c r="I34" s="93">
        <v>4</v>
      </c>
      <c r="J34" s="93">
        <v>72</v>
      </c>
      <c r="K34" s="93">
        <v>72</v>
      </c>
      <c r="L34" s="93">
        <v>0</v>
      </c>
      <c r="M34" s="93"/>
      <c r="N34" s="93" t="s">
        <v>74</v>
      </c>
      <c r="O34" s="76">
        <f>46+4</f>
        <v>50</v>
      </c>
      <c r="P34" s="90" t="s">
        <v>195</v>
      </c>
      <c r="Q34" s="94"/>
      <c r="R34" s="122"/>
      <c r="S34" s="94"/>
      <c r="T34" s="76" t="s">
        <v>67</v>
      </c>
      <c r="U34" s="76" t="s">
        <v>196</v>
      </c>
      <c r="V34" s="115" t="s">
        <v>39</v>
      </c>
      <c r="W34" s="76"/>
      <c r="X34" s="115" t="s">
        <v>109</v>
      </c>
      <c r="Y34" s="76"/>
      <c r="Z34" s="76"/>
      <c r="AA34" s="76"/>
      <c r="AB34" s="141" t="s">
        <v>124</v>
      </c>
      <c r="AC34" s="140"/>
    </row>
    <row r="35" ht="24" hidden="1" customHeight="1" spans="1:29">
      <c r="A35" s="64">
        <v>44</v>
      </c>
      <c r="B35" s="76" t="s">
        <v>102</v>
      </c>
      <c r="C35" s="77" t="s">
        <v>159</v>
      </c>
      <c r="D35" s="77" t="s">
        <v>197</v>
      </c>
      <c r="E35" s="76" t="s">
        <v>198</v>
      </c>
      <c r="F35" s="76"/>
      <c r="G35" s="76" t="s">
        <v>51</v>
      </c>
      <c r="H35" s="76" t="s">
        <v>63</v>
      </c>
      <c r="I35" s="93">
        <v>3</v>
      </c>
      <c r="J35" s="93">
        <v>54</v>
      </c>
      <c r="K35" s="93">
        <v>54</v>
      </c>
      <c r="L35" s="93">
        <v>0</v>
      </c>
      <c r="M35" s="93"/>
      <c r="N35" s="93" t="s">
        <v>74</v>
      </c>
      <c r="O35" s="76">
        <v>41</v>
      </c>
      <c r="P35" s="90" t="s">
        <v>199</v>
      </c>
      <c r="Q35" s="90" t="s">
        <v>66</v>
      </c>
      <c r="R35" s="120" t="s">
        <v>200</v>
      </c>
      <c r="S35" s="94"/>
      <c r="T35" s="76" t="s">
        <v>183</v>
      </c>
      <c r="U35" s="76" t="s">
        <v>68</v>
      </c>
      <c r="V35" s="124" t="s">
        <v>201</v>
      </c>
      <c r="W35" s="76"/>
      <c r="X35" s="115" t="s">
        <v>123</v>
      </c>
      <c r="Y35" s="76"/>
      <c r="Z35" s="76"/>
      <c r="AA35" s="76"/>
      <c r="AB35" s="141" t="s">
        <v>70</v>
      </c>
      <c r="AC35" s="140"/>
    </row>
    <row r="36" ht="18" hidden="1" customHeight="1" spans="1:29">
      <c r="A36" s="64">
        <v>45</v>
      </c>
      <c r="B36" s="76" t="s">
        <v>102</v>
      </c>
      <c r="C36" s="77" t="s">
        <v>202</v>
      </c>
      <c r="D36" s="77" t="s">
        <v>203</v>
      </c>
      <c r="E36" s="76" t="s">
        <v>204</v>
      </c>
      <c r="F36" s="76"/>
      <c r="G36" s="76" t="s">
        <v>51</v>
      </c>
      <c r="H36" s="76" t="s">
        <v>205</v>
      </c>
      <c r="I36" s="93">
        <v>1.5</v>
      </c>
      <c r="J36" s="93">
        <v>54</v>
      </c>
      <c r="K36" s="93">
        <v>0</v>
      </c>
      <c r="L36" s="93">
        <v>1.5</v>
      </c>
      <c r="M36" s="93"/>
      <c r="N36" s="93" t="s">
        <v>206</v>
      </c>
      <c r="O36" s="76">
        <f>14+6</f>
        <v>20</v>
      </c>
      <c r="P36" s="90" t="s">
        <v>144</v>
      </c>
      <c r="Q36" s="94"/>
      <c r="R36" s="94"/>
      <c r="S36" s="94"/>
      <c r="T36" s="76" t="s">
        <v>37</v>
      </c>
      <c r="U36" s="76" t="s">
        <v>38</v>
      </c>
      <c r="V36" s="76"/>
      <c r="W36" s="76"/>
      <c r="X36" s="76"/>
      <c r="Y36" s="76"/>
      <c r="Z36" s="76"/>
      <c r="AA36" s="76"/>
      <c r="AB36" s="76" t="s">
        <v>207</v>
      </c>
      <c r="AC36" s="140"/>
    </row>
    <row r="37" ht="18" hidden="1" customHeight="1" spans="1:29">
      <c r="A37" s="64">
        <v>46</v>
      </c>
      <c r="B37" s="76" t="s">
        <v>102</v>
      </c>
      <c r="C37" s="77" t="s">
        <v>202</v>
      </c>
      <c r="D37" s="77" t="s">
        <v>208</v>
      </c>
      <c r="E37" s="76" t="s">
        <v>209</v>
      </c>
      <c r="F37" s="76"/>
      <c r="G37" s="76" t="s">
        <v>51</v>
      </c>
      <c r="H37" s="76" t="s">
        <v>63</v>
      </c>
      <c r="I37" s="93">
        <v>1</v>
      </c>
      <c r="J37" s="93">
        <v>18</v>
      </c>
      <c r="K37" s="93">
        <v>18</v>
      </c>
      <c r="L37" s="93">
        <v>0</v>
      </c>
      <c r="M37" s="93"/>
      <c r="N37" s="93" t="s">
        <v>210</v>
      </c>
      <c r="O37" s="76">
        <f>14+6</f>
        <v>20</v>
      </c>
      <c r="P37" s="90" t="s">
        <v>211</v>
      </c>
      <c r="Q37" s="94"/>
      <c r="R37" s="94"/>
      <c r="S37" s="94"/>
      <c r="T37" s="76" t="s">
        <v>37</v>
      </c>
      <c r="U37" s="76" t="s">
        <v>38</v>
      </c>
      <c r="V37" s="76" t="s">
        <v>212</v>
      </c>
      <c r="W37" s="76"/>
      <c r="X37" s="76"/>
      <c r="Y37" s="76"/>
      <c r="Z37" s="76"/>
      <c r="AA37" s="76"/>
      <c r="AB37" s="141" t="s">
        <v>118</v>
      </c>
      <c r="AC37" s="140"/>
    </row>
    <row r="38" ht="18" hidden="1" customHeight="1" spans="1:29">
      <c r="A38" s="64">
        <v>47</v>
      </c>
      <c r="B38" s="76" t="s">
        <v>102</v>
      </c>
      <c r="C38" s="77" t="s">
        <v>202</v>
      </c>
      <c r="D38" s="77" t="s">
        <v>213</v>
      </c>
      <c r="E38" s="76" t="s">
        <v>214</v>
      </c>
      <c r="F38" s="76"/>
      <c r="G38" s="76" t="s">
        <v>51</v>
      </c>
      <c r="H38" s="76" t="s">
        <v>63</v>
      </c>
      <c r="I38" s="93">
        <v>1</v>
      </c>
      <c r="J38" s="93">
        <v>18</v>
      </c>
      <c r="K38" s="93">
        <v>18</v>
      </c>
      <c r="L38" s="93">
        <v>0</v>
      </c>
      <c r="M38" s="93"/>
      <c r="N38" s="93" t="s">
        <v>64</v>
      </c>
      <c r="O38" s="76">
        <f>14+6</f>
        <v>20</v>
      </c>
      <c r="P38" s="90" t="s">
        <v>215</v>
      </c>
      <c r="Q38" s="94"/>
      <c r="R38" s="94"/>
      <c r="S38" s="94"/>
      <c r="T38" s="76" t="s">
        <v>37</v>
      </c>
      <c r="U38" s="76" t="s">
        <v>38</v>
      </c>
      <c r="V38" s="76" t="s">
        <v>216</v>
      </c>
      <c r="W38" s="76"/>
      <c r="X38" s="76"/>
      <c r="Y38" s="76"/>
      <c r="Z38" s="76"/>
      <c r="AA38" s="76"/>
      <c r="AB38" s="141" t="s">
        <v>118</v>
      </c>
      <c r="AC38" s="140"/>
    </row>
    <row r="39" ht="18" customHeight="1" spans="1:29">
      <c r="A39" s="64">
        <v>48</v>
      </c>
      <c r="B39" s="71" t="s">
        <v>217</v>
      </c>
      <c r="C39" s="72" t="s">
        <v>218</v>
      </c>
      <c r="D39" s="72" t="s">
        <v>219</v>
      </c>
      <c r="E39" s="71" t="s">
        <v>220</v>
      </c>
      <c r="F39" s="71"/>
      <c r="G39" s="71" t="s">
        <v>33</v>
      </c>
      <c r="H39" s="71" t="s">
        <v>63</v>
      </c>
      <c r="I39" s="74">
        <v>2</v>
      </c>
      <c r="J39" s="74">
        <v>36</v>
      </c>
      <c r="K39" s="74">
        <v>36</v>
      </c>
      <c r="L39" s="74">
        <v>0</v>
      </c>
      <c r="M39" s="74"/>
      <c r="N39" s="74"/>
      <c r="O39" s="71">
        <v>131</v>
      </c>
      <c r="P39" s="94" t="s">
        <v>221</v>
      </c>
      <c r="Q39" s="106"/>
      <c r="R39" s="106"/>
      <c r="S39" s="106"/>
      <c r="T39" s="71" t="s">
        <v>67</v>
      </c>
      <c r="U39" s="71" t="s">
        <v>222</v>
      </c>
      <c r="V39" s="107"/>
      <c r="W39" s="107"/>
      <c r="X39" s="107"/>
      <c r="Y39" s="107" t="s">
        <v>123</v>
      </c>
      <c r="Z39" s="107"/>
      <c r="AA39" s="107"/>
      <c r="AB39" s="71" t="s">
        <v>38</v>
      </c>
      <c r="AC39" s="64"/>
    </row>
    <row r="40" ht="18" customHeight="1" spans="1:29">
      <c r="A40" s="64">
        <v>49</v>
      </c>
      <c r="B40" s="71" t="s">
        <v>217</v>
      </c>
      <c r="C40" s="72" t="s">
        <v>218</v>
      </c>
      <c r="D40" s="72" t="s">
        <v>223</v>
      </c>
      <c r="E40" s="71" t="s">
        <v>224</v>
      </c>
      <c r="F40" s="71"/>
      <c r="G40" s="71" t="s">
        <v>33</v>
      </c>
      <c r="H40" s="71" t="s">
        <v>63</v>
      </c>
      <c r="I40" s="74">
        <v>3</v>
      </c>
      <c r="J40" s="74">
        <v>54</v>
      </c>
      <c r="K40" s="74">
        <v>54</v>
      </c>
      <c r="L40" s="74">
        <v>0</v>
      </c>
      <c r="M40" s="74"/>
      <c r="N40" s="74"/>
      <c r="O40" s="71">
        <v>131</v>
      </c>
      <c r="P40" s="94" t="s">
        <v>225</v>
      </c>
      <c r="Q40" s="106"/>
      <c r="R40" s="106"/>
      <c r="S40" s="106"/>
      <c r="T40" s="71" t="s">
        <v>67</v>
      </c>
      <c r="U40" s="71" t="s">
        <v>226</v>
      </c>
      <c r="V40" s="107"/>
      <c r="W40" s="107"/>
      <c r="X40" s="107" t="s">
        <v>227</v>
      </c>
      <c r="Y40" s="107"/>
      <c r="Z40" s="107"/>
      <c r="AA40" s="107"/>
      <c r="AB40" s="71" t="s">
        <v>228</v>
      </c>
      <c r="AC40" s="64"/>
    </row>
    <row r="41" ht="23" customHeight="1" spans="1:29">
      <c r="A41" s="64">
        <v>50</v>
      </c>
      <c r="B41" s="71" t="s">
        <v>217</v>
      </c>
      <c r="C41" s="72" t="s">
        <v>218</v>
      </c>
      <c r="D41" s="72" t="s">
        <v>104</v>
      </c>
      <c r="E41" s="71" t="s">
        <v>229</v>
      </c>
      <c r="F41" s="71"/>
      <c r="G41" s="71" t="s">
        <v>33</v>
      </c>
      <c r="H41" s="71" t="s">
        <v>106</v>
      </c>
      <c r="I41" s="74">
        <v>0.5</v>
      </c>
      <c r="J41" s="74">
        <v>18</v>
      </c>
      <c r="K41" s="74">
        <v>0</v>
      </c>
      <c r="L41" s="74">
        <v>18</v>
      </c>
      <c r="M41" s="74"/>
      <c r="N41" s="74" t="s">
        <v>230</v>
      </c>
      <c r="O41" s="71">
        <v>131</v>
      </c>
      <c r="P41" s="94" t="s">
        <v>107</v>
      </c>
      <c r="Q41" s="106"/>
      <c r="R41" s="106"/>
      <c r="S41" s="106"/>
      <c r="T41" s="71" t="s">
        <v>37</v>
      </c>
      <c r="U41" s="71" t="s">
        <v>38</v>
      </c>
      <c r="V41" s="114" t="s">
        <v>231</v>
      </c>
      <c r="W41" s="125"/>
      <c r="X41" s="107"/>
      <c r="Y41" s="107"/>
      <c r="Z41" s="107"/>
      <c r="AA41" s="107"/>
      <c r="AB41" s="71" t="s">
        <v>107</v>
      </c>
      <c r="AC41" s="64"/>
    </row>
    <row r="42" ht="24" customHeight="1" spans="1:29">
      <c r="A42" s="64">
        <v>51</v>
      </c>
      <c r="B42" s="71" t="s">
        <v>217</v>
      </c>
      <c r="C42" s="72" t="s">
        <v>218</v>
      </c>
      <c r="D42" s="72" t="s">
        <v>45</v>
      </c>
      <c r="E42" s="71" t="s">
        <v>46</v>
      </c>
      <c r="F42" s="71"/>
      <c r="G42" s="71" t="s">
        <v>33</v>
      </c>
      <c r="H42" s="71" t="s">
        <v>34</v>
      </c>
      <c r="I42" s="74">
        <v>3</v>
      </c>
      <c r="J42" s="74">
        <v>90</v>
      </c>
      <c r="K42" s="74">
        <v>18</v>
      </c>
      <c r="L42" s="74">
        <v>72</v>
      </c>
      <c r="M42" s="74"/>
      <c r="N42" s="87" t="s">
        <v>35</v>
      </c>
      <c r="O42" s="71">
        <f>59+58+14</f>
        <v>131</v>
      </c>
      <c r="P42" s="88" t="s">
        <v>36</v>
      </c>
      <c r="Q42" s="106"/>
      <c r="R42" s="106"/>
      <c r="S42" s="106"/>
      <c r="T42" s="71" t="s">
        <v>37</v>
      </c>
      <c r="U42" s="71" t="s">
        <v>38</v>
      </c>
      <c r="V42" s="107"/>
      <c r="W42" s="107"/>
      <c r="X42" s="107"/>
      <c r="Y42" s="107" t="s">
        <v>39</v>
      </c>
      <c r="Z42" s="107"/>
      <c r="AA42" s="107"/>
      <c r="AB42" s="71" t="s">
        <v>40</v>
      </c>
      <c r="AC42" s="64"/>
    </row>
    <row r="43" ht="24" customHeight="1" spans="1:29">
      <c r="A43" s="64">
        <v>52</v>
      </c>
      <c r="B43" s="71" t="s">
        <v>217</v>
      </c>
      <c r="C43" s="72" t="s">
        <v>218</v>
      </c>
      <c r="D43" s="72" t="s">
        <v>31</v>
      </c>
      <c r="E43" s="71" t="s">
        <v>32</v>
      </c>
      <c r="F43" s="71"/>
      <c r="G43" s="71" t="s">
        <v>33</v>
      </c>
      <c r="H43" s="71" t="s">
        <v>34</v>
      </c>
      <c r="I43" s="74">
        <v>1</v>
      </c>
      <c r="J43" s="74">
        <v>27</v>
      </c>
      <c r="K43" s="74">
        <v>9</v>
      </c>
      <c r="L43" s="74">
        <v>18</v>
      </c>
      <c r="M43" s="74"/>
      <c r="N43" s="87" t="s">
        <v>110</v>
      </c>
      <c r="O43" s="71">
        <f>59+58+14</f>
        <v>131</v>
      </c>
      <c r="P43" s="88" t="s">
        <v>36</v>
      </c>
      <c r="Q43" s="106"/>
      <c r="R43" s="106"/>
      <c r="S43" s="106"/>
      <c r="T43" s="71" t="s">
        <v>37</v>
      </c>
      <c r="U43" s="71" t="s">
        <v>38</v>
      </c>
      <c r="V43" s="107"/>
      <c r="W43" s="107"/>
      <c r="X43" s="107"/>
      <c r="Y43" s="107" t="s">
        <v>39</v>
      </c>
      <c r="Z43" s="107"/>
      <c r="AA43" s="107"/>
      <c r="AB43" s="71" t="s">
        <v>40</v>
      </c>
      <c r="AC43" s="64"/>
    </row>
    <row r="44" ht="24" customHeight="1" spans="1:29">
      <c r="A44" s="64">
        <v>53</v>
      </c>
      <c r="B44" s="71" t="s">
        <v>217</v>
      </c>
      <c r="C44" s="72" t="s">
        <v>218</v>
      </c>
      <c r="D44" s="72" t="s">
        <v>41</v>
      </c>
      <c r="E44" s="71" t="s">
        <v>42</v>
      </c>
      <c r="F44" s="71"/>
      <c r="G44" s="71" t="s">
        <v>33</v>
      </c>
      <c r="H44" s="71" t="s">
        <v>34</v>
      </c>
      <c r="I44" s="74">
        <v>1</v>
      </c>
      <c r="J44" s="74">
        <v>36</v>
      </c>
      <c r="K44" s="74">
        <v>9</v>
      </c>
      <c r="L44" s="74">
        <v>27</v>
      </c>
      <c r="M44" s="74"/>
      <c r="N44" s="87" t="s">
        <v>111</v>
      </c>
      <c r="O44" s="71">
        <f>59+58+14</f>
        <v>131</v>
      </c>
      <c r="P44" s="88" t="s">
        <v>36</v>
      </c>
      <c r="Q44" s="106"/>
      <c r="R44" s="106"/>
      <c r="S44" s="106"/>
      <c r="T44" s="71" t="s">
        <v>37</v>
      </c>
      <c r="U44" s="71" t="s">
        <v>38</v>
      </c>
      <c r="V44" s="107"/>
      <c r="W44" s="107"/>
      <c r="X44" s="107"/>
      <c r="Y44" s="107" t="s">
        <v>39</v>
      </c>
      <c r="Z44" s="107"/>
      <c r="AA44" s="107"/>
      <c r="AB44" s="71" t="s">
        <v>44</v>
      </c>
      <c r="AC44" s="64"/>
    </row>
    <row r="45" ht="24" customHeight="1" spans="1:29">
      <c r="A45" s="64">
        <v>54</v>
      </c>
      <c r="B45" s="71" t="s">
        <v>217</v>
      </c>
      <c r="C45" s="72" t="s">
        <v>218</v>
      </c>
      <c r="D45" s="72" t="s">
        <v>232</v>
      </c>
      <c r="E45" s="71" t="s">
        <v>233</v>
      </c>
      <c r="F45" s="71"/>
      <c r="G45" s="71" t="s">
        <v>115</v>
      </c>
      <c r="H45" s="71" t="s">
        <v>63</v>
      </c>
      <c r="I45" s="74">
        <v>4</v>
      </c>
      <c r="J45" s="74">
        <v>72</v>
      </c>
      <c r="K45" s="74">
        <v>72</v>
      </c>
      <c r="L45" s="74">
        <v>0</v>
      </c>
      <c r="M45" s="74"/>
      <c r="N45" s="74" t="s">
        <v>74</v>
      </c>
      <c r="O45" s="71">
        <f>21+18+6</f>
        <v>45</v>
      </c>
      <c r="P45" s="100" t="s">
        <v>234</v>
      </c>
      <c r="Q45" s="110" t="s">
        <v>191</v>
      </c>
      <c r="R45" s="100" t="s">
        <v>235</v>
      </c>
      <c r="S45" s="100"/>
      <c r="T45" s="71" t="s">
        <v>67</v>
      </c>
      <c r="U45" s="71" t="s">
        <v>91</v>
      </c>
      <c r="V45" s="107"/>
      <c r="W45" s="107" t="s">
        <v>109</v>
      </c>
      <c r="X45" s="107"/>
      <c r="Y45" s="107" t="s">
        <v>92</v>
      </c>
      <c r="Z45" s="107"/>
      <c r="AA45" s="107"/>
      <c r="AB45" s="71" t="s">
        <v>236</v>
      </c>
      <c r="AC45" s="64" t="s">
        <v>237</v>
      </c>
    </row>
    <row r="46" ht="18" customHeight="1" spans="1:29">
      <c r="A46" s="64">
        <v>55</v>
      </c>
      <c r="B46" s="71" t="s">
        <v>217</v>
      </c>
      <c r="C46" s="72" t="s">
        <v>218</v>
      </c>
      <c r="D46" s="72" t="s">
        <v>238</v>
      </c>
      <c r="E46" s="71" t="s">
        <v>233</v>
      </c>
      <c r="F46" s="71"/>
      <c r="G46" s="71" t="s">
        <v>115</v>
      </c>
      <c r="H46" s="71" t="s">
        <v>63</v>
      </c>
      <c r="I46" s="74">
        <v>4</v>
      </c>
      <c r="J46" s="74">
        <v>72</v>
      </c>
      <c r="K46" s="74">
        <v>72</v>
      </c>
      <c r="L46" s="74">
        <v>0</v>
      </c>
      <c r="M46" s="74"/>
      <c r="N46" s="74" t="s">
        <v>74</v>
      </c>
      <c r="O46" s="71">
        <f>22+19+3+1</f>
        <v>45</v>
      </c>
      <c r="P46" s="94" t="s">
        <v>144</v>
      </c>
      <c r="Q46" s="126" t="s">
        <v>66</v>
      </c>
      <c r="R46" s="100"/>
      <c r="S46" s="100" t="s">
        <v>147</v>
      </c>
      <c r="T46" s="71" t="s">
        <v>67</v>
      </c>
      <c r="U46" s="71" t="s">
        <v>91</v>
      </c>
      <c r="V46" s="107"/>
      <c r="W46" s="107" t="s">
        <v>109</v>
      </c>
      <c r="X46" s="107"/>
      <c r="Y46" s="107" t="s">
        <v>92</v>
      </c>
      <c r="Z46" s="107"/>
      <c r="AA46" s="107"/>
      <c r="AB46" s="136" t="s">
        <v>239</v>
      </c>
      <c r="AC46" s="64"/>
    </row>
    <row r="47" ht="22" customHeight="1" spans="1:29">
      <c r="A47" s="64">
        <v>56</v>
      </c>
      <c r="B47" s="71" t="s">
        <v>217</v>
      </c>
      <c r="C47" s="72" t="s">
        <v>218</v>
      </c>
      <c r="D47" s="72" t="s">
        <v>240</v>
      </c>
      <c r="E47" s="71" t="s">
        <v>233</v>
      </c>
      <c r="F47" s="71"/>
      <c r="G47" s="71" t="s">
        <v>115</v>
      </c>
      <c r="H47" s="71" t="s">
        <v>63</v>
      </c>
      <c r="I47" s="74">
        <v>4</v>
      </c>
      <c r="J47" s="74">
        <v>72</v>
      </c>
      <c r="K47" s="74">
        <v>72</v>
      </c>
      <c r="L47" s="74">
        <v>0</v>
      </c>
      <c r="M47" s="74"/>
      <c r="N47" s="74" t="s">
        <v>74</v>
      </c>
      <c r="O47" s="71">
        <f>17+21+6</f>
        <v>44</v>
      </c>
      <c r="P47" s="100" t="s">
        <v>241</v>
      </c>
      <c r="Q47" s="126" t="s">
        <v>66</v>
      </c>
      <c r="R47" s="100" t="s">
        <v>242</v>
      </c>
      <c r="S47" s="100"/>
      <c r="T47" s="71" t="s">
        <v>67</v>
      </c>
      <c r="U47" s="71" t="s">
        <v>91</v>
      </c>
      <c r="V47" s="107"/>
      <c r="W47" s="107" t="s">
        <v>109</v>
      </c>
      <c r="X47" s="107"/>
      <c r="Y47" s="107" t="s">
        <v>92</v>
      </c>
      <c r="Z47" s="107"/>
      <c r="AA47" s="107"/>
      <c r="AB47" s="136" t="s">
        <v>149</v>
      </c>
      <c r="AC47" s="64"/>
    </row>
    <row r="48" ht="29" customHeight="1" spans="1:29">
      <c r="A48" s="64">
        <v>57</v>
      </c>
      <c r="B48" s="71" t="s">
        <v>217</v>
      </c>
      <c r="C48" s="72" t="s">
        <v>243</v>
      </c>
      <c r="D48" s="72" t="s">
        <v>244</v>
      </c>
      <c r="E48" s="71" t="s">
        <v>245</v>
      </c>
      <c r="F48" s="71"/>
      <c r="G48" s="71" t="s">
        <v>115</v>
      </c>
      <c r="H48" s="71" t="s">
        <v>52</v>
      </c>
      <c r="I48" s="74">
        <v>2</v>
      </c>
      <c r="J48" s="74">
        <v>72</v>
      </c>
      <c r="K48" s="74">
        <v>0</v>
      </c>
      <c r="L48" s="74">
        <v>72</v>
      </c>
      <c r="M48" s="74"/>
      <c r="N48" s="74" t="s">
        <v>74</v>
      </c>
      <c r="O48" s="71">
        <f>24+2</f>
        <v>26</v>
      </c>
      <c r="P48" s="90" t="s">
        <v>246</v>
      </c>
      <c r="Q48" s="106" t="s">
        <v>117</v>
      </c>
      <c r="R48" s="106"/>
      <c r="S48" s="106"/>
      <c r="T48" s="71" t="s">
        <v>37</v>
      </c>
      <c r="U48" s="71" t="s">
        <v>38</v>
      </c>
      <c r="V48" s="107"/>
      <c r="W48" s="107"/>
      <c r="X48" s="107"/>
      <c r="Y48" s="107"/>
      <c r="Z48" s="107" t="s">
        <v>247</v>
      </c>
      <c r="AA48" s="107"/>
      <c r="AB48" s="71" t="s">
        <v>248</v>
      </c>
      <c r="AC48" s="143" t="s">
        <v>249</v>
      </c>
    </row>
    <row r="49" ht="29" customHeight="1" spans="1:29">
      <c r="A49" s="64">
        <v>58</v>
      </c>
      <c r="B49" s="71" t="s">
        <v>217</v>
      </c>
      <c r="C49" s="72" t="s">
        <v>243</v>
      </c>
      <c r="D49" s="72" t="s">
        <v>250</v>
      </c>
      <c r="E49" s="71" t="s">
        <v>245</v>
      </c>
      <c r="F49" s="71"/>
      <c r="G49" s="71" t="s">
        <v>115</v>
      </c>
      <c r="H49" s="71" t="s">
        <v>52</v>
      </c>
      <c r="I49" s="74">
        <v>2</v>
      </c>
      <c r="J49" s="74">
        <v>72</v>
      </c>
      <c r="K49" s="74">
        <v>0</v>
      </c>
      <c r="L49" s="74">
        <v>72</v>
      </c>
      <c r="M49" s="74"/>
      <c r="N49" s="74" t="s">
        <v>74</v>
      </c>
      <c r="O49" s="71">
        <f>26</f>
        <v>26</v>
      </c>
      <c r="P49" s="96" t="s">
        <v>251</v>
      </c>
      <c r="Q49" s="106" t="s">
        <v>117</v>
      </c>
      <c r="R49" s="106"/>
      <c r="S49" s="106"/>
      <c r="T49" s="71" t="s">
        <v>37</v>
      </c>
      <c r="U49" s="71" t="s">
        <v>38</v>
      </c>
      <c r="V49" s="107"/>
      <c r="W49" s="107"/>
      <c r="X49" s="107"/>
      <c r="Y49" s="107"/>
      <c r="Z49" s="107" t="s">
        <v>247</v>
      </c>
      <c r="AA49" s="107"/>
      <c r="AB49" s="71" t="s">
        <v>252</v>
      </c>
      <c r="AC49" s="64" t="s">
        <v>253</v>
      </c>
    </row>
    <row r="50" ht="29" customHeight="1" spans="1:29">
      <c r="A50" s="64">
        <v>59</v>
      </c>
      <c r="B50" s="71" t="s">
        <v>217</v>
      </c>
      <c r="C50" s="72" t="s">
        <v>254</v>
      </c>
      <c r="D50" s="72" t="s">
        <v>255</v>
      </c>
      <c r="E50" s="71" t="s">
        <v>245</v>
      </c>
      <c r="F50" s="71"/>
      <c r="G50" s="71" t="s">
        <v>115</v>
      </c>
      <c r="H50" s="71" t="s">
        <v>52</v>
      </c>
      <c r="I50" s="74">
        <v>2</v>
      </c>
      <c r="J50" s="74">
        <v>72</v>
      </c>
      <c r="K50" s="74">
        <v>0</v>
      </c>
      <c r="L50" s="74">
        <v>72</v>
      </c>
      <c r="M50" s="74"/>
      <c r="N50" s="74" t="s">
        <v>74</v>
      </c>
      <c r="O50" s="71">
        <f>9+4+13</f>
        <v>26</v>
      </c>
      <c r="P50" s="90" t="s">
        <v>256</v>
      </c>
      <c r="Q50" s="106" t="s">
        <v>117</v>
      </c>
      <c r="R50" s="106"/>
      <c r="S50" s="106"/>
      <c r="T50" s="71" t="s">
        <v>37</v>
      </c>
      <c r="U50" s="71" t="s">
        <v>38</v>
      </c>
      <c r="V50" s="107"/>
      <c r="W50" s="107"/>
      <c r="X50" s="107"/>
      <c r="Y50" s="107"/>
      <c r="Z50" s="107" t="s">
        <v>247</v>
      </c>
      <c r="AA50" s="107"/>
      <c r="AB50" s="71" t="s">
        <v>257</v>
      </c>
      <c r="AC50" s="64" t="s">
        <v>258</v>
      </c>
    </row>
    <row r="51" ht="29" customHeight="1" spans="1:29">
      <c r="A51" s="64">
        <v>60</v>
      </c>
      <c r="B51" s="71" t="s">
        <v>217</v>
      </c>
      <c r="C51" s="72" t="s">
        <v>259</v>
      </c>
      <c r="D51" s="72" t="s">
        <v>260</v>
      </c>
      <c r="E51" s="71" t="s">
        <v>245</v>
      </c>
      <c r="F51" s="71"/>
      <c r="G51" s="71" t="s">
        <v>115</v>
      </c>
      <c r="H51" s="71" t="s">
        <v>52</v>
      </c>
      <c r="I51" s="74">
        <v>2</v>
      </c>
      <c r="J51" s="74">
        <v>72</v>
      </c>
      <c r="K51" s="74">
        <v>0</v>
      </c>
      <c r="L51" s="74">
        <v>72</v>
      </c>
      <c r="M51" s="74"/>
      <c r="N51" s="74" t="s">
        <v>74</v>
      </c>
      <c r="O51" s="71">
        <v>28</v>
      </c>
      <c r="P51" s="96" t="s">
        <v>261</v>
      </c>
      <c r="Q51" s="106" t="s">
        <v>117</v>
      </c>
      <c r="R51" s="106"/>
      <c r="S51" s="106"/>
      <c r="T51" s="71" t="s">
        <v>37</v>
      </c>
      <c r="U51" s="71" t="s">
        <v>38</v>
      </c>
      <c r="V51" s="107"/>
      <c r="W51" s="107"/>
      <c r="X51" s="107"/>
      <c r="Y51" s="107"/>
      <c r="Z51" s="107" t="s">
        <v>247</v>
      </c>
      <c r="AA51" s="107"/>
      <c r="AB51" s="71" t="s">
        <v>262</v>
      </c>
      <c r="AC51" s="64" t="s">
        <v>263</v>
      </c>
    </row>
    <row r="52" ht="29" customHeight="1" spans="1:29">
      <c r="A52" s="64">
        <v>61</v>
      </c>
      <c r="B52" s="71" t="s">
        <v>217</v>
      </c>
      <c r="C52" s="72" t="s">
        <v>259</v>
      </c>
      <c r="D52" s="72" t="s">
        <v>264</v>
      </c>
      <c r="E52" s="71" t="s">
        <v>245</v>
      </c>
      <c r="F52" s="71"/>
      <c r="G52" s="71" t="s">
        <v>115</v>
      </c>
      <c r="H52" s="71" t="s">
        <v>52</v>
      </c>
      <c r="I52" s="74">
        <v>2</v>
      </c>
      <c r="J52" s="74">
        <v>72</v>
      </c>
      <c r="K52" s="74">
        <v>0</v>
      </c>
      <c r="L52" s="74">
        <v>72</v>
      </c>
      <c r="M52" s="74"/>
      <c r="N52" s="74" t="s">
        <v>74</v>
      </c>
      <c r="O52" s="71">
        <v>28</v>
      </c>
      <c r="P52" s="96" t="s">
        <v>265</v>
      </c>
      <c r="Q52" s="106" t="s">
        <v>66</v>
      </c>
      <c r="R52" s="106"/>
      <c r="S52" s="106"/>
      <c r="T52" s="71" t="s">
        <v>37</v>
      </c>
      <c r="U52" s="71" t="s">
        <v>38</v>
      </c>
      <c r="V52" s="107"/>
      <c r="W52" s="107"/>
      <c r="X52" s="107"/>
      <c r="Y52" s="107"/>
      <c r="Z52" s="107" t="s">
        <v>247</v>
      </c>
      <c r="AA52" s="107"/>
      <c r="AB52" s="129" t="s">
        <v>266</v>
      </c>
      <c r="AC52" s="144" t="s">
        <v>267</v>
      </c>
    </row>
    <row r="53" ht="18" customHeight="1" spans="1:29">
      <c r="A53" s="64">
        <v>62</v>
      </c>
      <c r="B53" s="71" t="s">
        <v>217</v>
      </c>
      <c r="C53" s="83" t="s">
        <v>218</v>
      </c>
      <c r="D53" s="83" t="s">
        <v>268</v>
      </c>
      <c r="E53" s="71" t="s">
        <v>269</v>
      </c>
      <c r="F53" s="71"/>
      <c r="G53" s="71" t="s">
        <v>115</v>
      </c>
      <c r="H53" s="71" t="s">
        <v>63</v>
      </c>
      <c r="I53" s="74">
        <v>3</v>
      </c>
      <c r="J53" s="74">
        <v>54</v>
      </c>
      <c r="K53" s="74">
        <v>54</v>
      </c>
      <c r="L53" s="74">
        <v>0</v>
      </c>
      <c r="M53" s="74"/>
      <c r="N53" s="74" t="s">
        <v>74</v>
      </c>
      <c r="O53" s="71">
        <f>20+18+6</f>
        <v>44</v>
      </c>
      <c r="P53" s="90" t="s">
        <v>270</v>
      </c>
      <c r="Q53" s="126" t="s">
        <v>117</v>
      </c>
      <c r="R53" s="106"/>
      <c r="S53" s="127" t="s">
        <v>271</v>
      </c>
      <c r="T53" s="71" t="s">
        <v>67</v>
      </c>
      <c r="U53" s="107" t="s">
        <v>196</v>
      </c>
      <c r="V53" s="107"/>
      <c r="W53" s="107" t="s">
        <v>92</v>
      </c>
      <c r="X53" s="107"/>
      <c r="Y53" s="107"/>
      <c r="Z53" s="107" t="s">
        <v>272</v>
      </c>
      <c r="AA53" s="107"/>
      <c r="AB53" s="136" t="s">
        <v>273</v>
      </c>
      <c r="AC53" s="64"/>
    </row>
    <row r="54" ht="18" customHeight="1" spans="1:29">
      <c r="A54" s="64">
        <v>63</v>
      </c>
      <c r="B54" s="71" t="s">
        <v>217</v>
      </c>
      <c r="C54" s="72" t="s">
        <v>218</v>
      </c>
      <c r="D54" s="83" t="s">
        <v>274</v>
      </c>
      <c r="E54" s="71" t="s">
        <v>269</v>
      </c>
      <c r="F54" s="71"/>
      <c r="G54" s="71" t="s">
        <v>115</v>
      </c>
      <c r="H54" s="71" t="s">
        <v>63</v>
      </c>
      <c r="I54" s="74">
        <v>3</v>
      </c>
      <c r="J54" s="74">
        <v>54</v>
      </c>
      <c r="K54" s="74">
        <v>54</v>
      </c>
      <c r="L54" s="74">
        <v>0</v>
      </c>
      <c r="M54" s="74"/>
      <c r="N54" s="74" t="s">
        <v>74</v>
      </c>
      <c r="O54" s="71">
        <f>22+20+3+1</f>
        <v>46</v>
      </c>
      <c r="P54" s="90" t="s">
        <v>275</v>
      </c>
      <c r="Q54" s="126" t="s">
        <v>117</v>
      </c>
      <c r="R54" s="106"/>
      <c r="S54" s="127"/>
      <c r="T54" s="71" t="s">
        <v>67</v>
      </c>
      <c r="U54" s="107" t="s">
        <v>196</v>
      </c>
      <c r="V54" s="107"/>
      <c r="W54" s="107" t="s">
        <v>92</v>
      </c>
      <c r="X54" s="107"/>
      <c r="Y54" s="107"/>
      <c r="Z54" s="107" t="s">
        <v>272</v>
      </c>
      <c r="AA54" s="107"/>
      <c r="AB54" s="136" t="s">
        <v>276</v>
      </c>
      <c r="AC54" s="64"/>
    </row>
    <row r="55" ht="18" customHeight="1" spans="1:29">
      <c r="A55" s="64">
        <v>64</v>
      </c>
      <c r="B55" s="71" t="s">
        <v>217</v>
      </c>
      <c r="C55" s="72" t="s">
        <v>218</v>
      </c>
      <c r="D55" s="72" t="s">
        <v>277</v>
      </c>
      <c r="E55" s="71" t="s">
        <v>269</v>
      </c>
      <c r="F55" s="71"/>
      <c r="G55" s="71" t="s">
        <v>115</v>
      </c>
      <c r="H55" s="71" t="s">
        <v>63</v>
      </c>
      <c r="I55" s="74">
        <v>3</v>
      </c>
      <c r="J55" s="74">
        <v>54</v>
      </c>
      <c r="K55" s="74">
        <v>54</v>
      </c>
      <c r="L55" s="74">
        <v>0</v>
      </c>
      <c r="M55" s="74"/>
      <c r="N55" s="74" t="s">
        <v>74</v>
      </c>
      <c r="O55" s="71">
        <f>16+21+6</f>
        <v>43</v>
      </c>
      <c r="P55" s="101" t="s">
        <v>278</v>
      </c>
      <c r="Q55" s="126" t="s">
        <v>117</v>
      </c>
      <c r="R55" s="108" t="s">
        <v>279</v>
      </c>
      <c r="S55" s="127"/>
      <c r="T55" s="71" t="s">
        <v>67</v>
      </c>
      <c r="U55" s="107" t="s">
        <v>196</v>
      </c>
      <c r="V55" s="107"/>
      <c r="W55" s="107" t="s">
        <v>280</v>
      </c>
      <c r="X55" s="107"/>
      <c r="Y55" s="107"/>
      <c r="Z55" s="107" t="s">
        <v>281</v>
      </c>
      <c r="AA55" s="107"/>
      <c r="AB55" s="136" t="s">
        <v>282</v>
      </c>
      <c r="AC55" s="64"/>
    </row>
    <row r="56" ht="18" customHeight="1" spans="1:29">
      <c r="A56" s="64">
        <v>65</v>
      </c>
      <c r="B56" s="71" t="s">
        <v>217</v>
      </c>
      <c r="C56" s="72" t="s">
        <v>218</v>
      </c>
      <c r="D56" s="72" t="s">
        <v>283</v>
      </c>
      <c r="E56" s="71" t="s">
        <v>284</v>
      </c>
      <c r="F56" s="71"/>
      <c r="G56" s="71" t="s">
        <v>115</v>
      </c>
      <c r="H56" s="71" t="s">
        <v>63</v>
      </c>
      <c r="I56" s="74">
        <v>4</v>
      </c>
      <c r="J56" s="74">
        <v>72</v>
      </c>
      <c r="K56" s="74">
        <v>72</v>
      </c>
      <c r="L56" s="74">
        <v>0</v>
      </c>
      <c r="M56" s="74"/>
      <c r="N56" s="74" t="s">
        <v>74</v>
      </c>
      <c r="O56" s="102">
        <f>21+19+6+2</f>
        <v>48</v>
      </c>
      <c r="P56" s="90" t="s">
        <v>215</v>
      </c>
      <c r="Q56" s="126" t="s">
        <v>117</v>
      </c>
      <c r="R56" s="106"/>
      <c r="S56" s="127"/>
      <c r="T56" s="71" t="s">
        <v>67</v>
      </c>
      <c r="U56" s="71" t="s">
        <v>68</v>
      </c>
      <c r="V56" s="107" t="s">
        <v>92</v>
      </c>
      <c r="W56" s="107"/>
      <c r="X56" s="107" t="s">
        <v>109</v>
      </c>
      <c r="Y56" s="107"/>
      <c r="Z56" s="107"/>
      <c r="AA56" s="107"/>
      <c r="AB56" s="136" t="s">
        <v>282</v>
      </c>
      <c r="AC56" s="64"/>
    </row>
    <row r="57" ht="18" customHeight="1" spans="1:29">
      <c r="A57" s="64">
        <v>66</v>
      </c>
      <c r="B57" s="71" t="s">
        <v>217</v>
      </c>
      <c r="C57" s="72" t="s">
        <v>218</v>
      </c>
      <c r="D57" s="72" t="s">
        <v>285</v>
      </c>
      <c r="E57" s="71" t="s">
        <v>284</v>
      </c>
      <c r="F57" s="71"/>
      <c r="G57" s="71" t="s">
        <v>115</v>
      </c>
      <c r="H57" s="71" t="s">
        <v>63</v>
      </c>
      <c r="I57" s="74">
        <v>4</v>
      </c>
      <c r="J57" s="74">
        <v>72</v>
      </c>
      <c r="K57" s="74">
        <v>72</v>
      </c>
      <c r="L57" s="74">
        <v>0</v>
      </c>
      <c r="M57" s="74"/>
      <c r="N57" s="74" t="s">
        <v>74</v>
      </c>
      <c r="O57" s="71">
        <f>23+21+3+1</f>
        <v>48</v>
      </c>
      <c r="P57" s="90" t="s">
        <v>286</v>
      </c>
      <c r="Q57" s="126" t="s">
        <v>117</v>
      </c>
      <c r="R57" s="106"/>
      <c r="S57" s="127"/>
      <c r="T57" s="71" t="s">
        <v>67</v>
      </c>
      <c r="U57" s="71" t="s">
        <v>68</v>
      </c>
      <c r="V57" s="107" t="s">
        <v>92</v>
      </c>
      <c r="W57" s="107"/>
      <c r="X57" s="107" t="s">
        <v>109</v>
      </c>
      <c r="Y57" s="107"/>
      <c r="Z57" s="107"/>
      <c r="AA57" s="107"/>
      <c r="AB57" s="136" t="s">
        <v>273</v>
      </c>
      <c r="AC57" s="64"/>
    </row>
    <row r="58" ht="18" customHeight="1" spans="1:29">
      <c r="A58" s="64">
        <v>67</v>
      </c>
      <c r="B58" s="71" t="s">
        <v>217</v>
      </c>
      <c r="C58" s="72" t="s">
        <v>218</v>
      </c>
      <c r="D58" s="72" t="s">
        <v>287</v>
      </c>
      <c r="E58" s="71" t="s">
        <v>284</v>
      </c>
      <c r="F58" s="71"/>
      <c r="G58" s="71" t="s">
        <v>115</v>
      </c>
      <c r="H58" s="71" t="s">
        <v>63</v>
      </c>
      <c r="I58" s="74">
        <v>4</v>
      </c>
      <c r="J58" s="74">
        <v>72</v>
      </c>
      <c r="K58" s="74">
        <v>72</v>
      </c>
      <c r="L58" s="74">
        <v>0</v>
      </c>
      <c r="M58" s="74"/>
      <c r="N58" s="74" t="s">
        <v>74</v>
      </c>
      <c r="O58" s="71">
        <f>18+21+6</f>
        <v>45</v>
      </c>
      <c r="P58" s="90" t="s">
        <v>288</v>
      </c>
      <c r="Q58" s="126" t="s">
        <v>117</v>
      </c>
      <c r="R58" s="106"/>
      <c r="S58" s="127"/>
      <c r="T58" s="71" t="s">
        <v>67</v>
      </c>
      <c r="U58" s="71" t="s">
        <v>68</v>
      </c>
      <c r="V58" s="107" t="s">
        <v>92</v>
      </c>
      <c r="W58" s="107"/>
      <c r="X58" s="107" t="s">
        <v>109</v>
      </c>
      <c r="Y58" s="107"/>
      <c r="Z58" s="107"/>
      <c r="AA58" s="107"/>
      <c r="AB58" s="136" t="s">
        <v>289</v>
      </c>
      <c r="AC58" s="64"/>
    </row>
    <row r="59" ht="18" customHeight="1" spans="1:29">
      <c r="A59" s="64">
        <v>68</v>
      </c>
      <c r="B59" s="71" t="s">
        <v>217</v>
      </c>
      <c r="C59" s="72" t="s">
        <v>218</v>
      </c>
      <c r="D59" s="72" t="s">
        <v>290</v>
      </c>
      <c r="E59" s="71" t="s">
        <v>291</v>
      </c>
      <c r="F59" s="71"/>
      <c r="G59" s="71" t="s">
        <v>115</v>
      </c>
      <c r="H59" s="71" t="s">
        <v>63</v>
      </c>
      <c r="I59" s="74">
        <v>3</v>
      </c>
      <c r="J59" s="74">
        <v>54</v>
      </c>
      <c r="K59" s="74">
        <v>54</v>
      </c>
      <c r="L59" s="74">
        <v>0</v>
      </c>
      <c r="M59" s="74"/>
      <c r="N59" s="74" t="s">
        <v>292</v>
      </c>
      <c r="O59" s="71">
        <f>18+17+6</f>
        <v>41</v>
      </c>
      <c r="P59" s="90" t="s">
        <v>293</v>
      </c>
      <c r="Q59" s="126" t="s">
        <v>66</v>
      </c>
      <c r="R59" s="106"/>
      <c r="S59" s="128" t="s">
        <v>294</v>
      </c>
      <c r="T59" s="71" t="s">
        <v>67</v>
      </c>
      <c r="U59" s="129" t="s">
        <v>295</v>
      </c>
      <c r="V59" s="130" t="s">
        <v>123</v>
      </c>
      <c r="W59" s="107"/>
      <c r="X59" s="107" t="s">
        <v>39</v>
      </c>
      <c r="Y59" s="107"/>
      <c r="Z59" s="107"/>
      <c r="AA59" s="107"/>
      <c r="AB59" s="136" t="s">
        <v>276</v>
      </c>
      <c r="AC59" s="64"/>
    </row>
    <row r="60" ht="18" customHeight="1" spans="1:29">
      <c r="A60" s="64">
        <v>69</v>
      </c>
      <c r="B60" s="71" t="s">
        <v>217</v>
      </c>
      <c r="C60" s="72" t="s">
        <v>218</v>
      </c>
      <c r="D60" s="72" t="s">
        <v>296</v>
      </c>
      <c r="E60" s="71" t="s">
        <v>291</v>
      </c>
      <c r="F60" s="71"/>
      <c r="G60" s="71" t="s">
        <v>115</v>
      </c>
      <c r="H60" s="71" t="s">
        <v>63</v>
      </c>
      <c r="I60" s="74">
        <v>3</v>
      </c>
      <c r="J60" s="74">
        <v>54</v>
      </c>
      <c r="K60" s="74">
        <v>54</v>
      </c>
      <c r="L60" s="74">
        <v>0</v>
      </c>
      <c r="M60" s="74"/>
      <c r="N60" s="74" t="s">
        <v>292</v>
      </c>
      <c r="O60" s="71">
        <f>22+20+3</f>
        <v>45</v>
      </c>
      <c r="P60" s="90" t="s">
        <v>297</v>
      </c>
      <c r="Q60" s="126" t="s">
        <v>66</v>
      </c>
      <c r="R60" s="106"/>
      <c r="S60" s="128" t="s">
        <v>294</v>
      </c>
      <c r="T60" s="71" t="s">
        <v>67</v>
      </c>
      <c r="U60" s="129" t="s">
        <v>295</v>
      </c>
      <c r="V60" s="130" t="s">
        <v>123</v>
      </c>
      <c r="W60" s="107"/>
      <c r="X60" s="107" t="s">
        <v>39</v>
      </c>
      <c r="Y60" s="107"/>
      <c r="Z60" s="107"/>
      <c r="AA60" s="107"/>
      <c r="AB60" s="136" t="s">
        <v>282</v>
      </c>
      <c r="AC60" s="64"/>
    </row>
    <row r="61" ht="18" customHeight="1" spans="1:29">
      <c r="A61" s="64">
        <v>70</v>
      </c>
      <c r="B61" s="71" t="s">
        <v>217</v>
      </c>
      <c r="C61" s="72" t="s">
        <v>218</v>
      </c>
      <c r="D61" s="72" t="s">
        <v>298</v>
      </c>
      <c r="E61" s="71" t="s">
        <v>291</v>
      </c>
      <c r="F61" s="71"/>
      <c r="G61" s="71" t="s">
        <v>115</v>
      </c>
      <c r="H61" s="71" t="s">
        <v>63</v>
      </c>
      <c r="I61" s="74">
        <v>3</v>
      </c>
      <c r="J61" s="74">
        <v>54</v>
      </c>
      <c r="K61" s="74">
        <v>54</v>
      </c>
      <c r="L61" s="74">
        <v>0</v>
      </c>
      <c r="M61" s="74"/>
      <c r="N61" s="74" t="s">
        <v>292</v>
      </c>
      <c r="O61" s="71">
        <f>18+21+5</f>
        <v>44</v>
      </c>
      <c r="P61" s="90" t="s">
        <v>299</v>
      </c>
      <c r="Q61" s="126" t="s">
        <v>117</v>
      </c>
      <c r="R61" s="106"/>
      <c r="S61" s="128" t="s">
        <v>294</v>
      </c>
      <c r="T61" s="71" t="s">
        <v>67</v>
      </c>
      <c r="U61" s="129" t="s">
        <v>295</v>
      </c>
      <c r="V61" s="130" t="s">
        <v>123</v>
      </c>
      <c r="W61" s="71"/>
      <c r="X61" s="107" t="s">
        <v>39</v>
      </c>
      <c r="Y61" s="71"/>
      <c r="Z61" s="71"/>
      <c r="AA61" s="71"/>
      <c r="AB61" s="136" t="s">
        <v>273</v>
      </c>
      <c r="AC61" s="64"/>
    </row>
    <row r="62" ht="18" customHeight="1" spans="1:29">
      <c r="A62" s="64">
        <v>71</v>
      </c>
      <c r="B62" s="71" t="s">
        <v>217</v>
      </c>
      <c r="C62" s="72" t="s">
        <v>218</v>
      </c>
      <c r="D62" s="72" t="s">
        <v>300</v>
      </c>
      <c r="E62" s="71" t="s">
        <v>301</v>
      </c>
      <c r="F62" s="71"/>
      <c r="G62" s="71" t="s">
        <v>51</v>
      </c>
      <c r="H62" s="71" t="s">
        <v>52</v>
      </c>
      <c r="I62" s="74">
        <v>0.5</v>
      </c>
      <c r="J62" s="74">
        <v>18</v>
      </c>
      <c r="K62" s="74">
        <v>0</v>
      </c>
      <c r="L62" s="74">
        <v>18</v>
      </c>
      <c r="M62" s="74"/>
      <c r="N62" s="74" t="s">
        <v>53</v>
      </c>
      <c r="O62" s="71">
        <f>25+11+2</f>
        <v>38</v>
      </c>
      <c r="P62" s="90" t="s">
        <v>293</v>
      </c>
      <c r="Q62" s="126" t="s">
        <v>66</v>
      </c>
      <c r="R62" s="106"/>
      <c r="S62" s="128" t="s">
        <v>302</v>
      </c>
      <c r="T62" s="71" t="s">
        <v>37</v>
      </c>
      <c r="U62" s="71" t="s">
        <v>38</v>
      </c>
      <c r="V62" s="107" t="s">
        <v>272</v>
      </c>
      <c r="W62" s="71"/>
      <c r="X62" s="71"/>
      <c r="Y62" s="71"/>
      <c r="Z62" s="71"/>
      <c r="AA62" s="71"/>
      <c r="AB62" s="145" t="s">
        <v>303</v>
      </c>
      <c r="AC62" s="64"/>
    </row>
    <row r="63" ht="20" customHeight="1" spans="1:29">
      <c r="A63" s="64">
        <v>72</v>
      </c>
      <c r="B63" s="71" t="s">
        <v>217</v>
      </c>
      <c r="C63" s="72" t="s">
        <v>218</v>
      </c>
      <c r="D63" s="72" t="s">
        <v>304</v>
      </c>
      <c r="E63" s="71" t="s">
        <v>305</v>
      </c>
      <c r="F63" s="71"/>
      <c r="G63" s="71" t="s">
        <v>51</v>
      </c>
      <c r="H63" s="71" t="s">
        <v>63</v>
      </c>
      <c r="I63" s="74">
        <v>1</v>
      </c>
      <c r="J63" s="74">
        <v>18</v>
      </c>
      <c r="K63" s="74">
        <v>18</v>
      </c>
      <c r="L63" s="74">
        <v>0</v>
      </c>
      <c r="M63" s="74"/>
      <c r="N63" s="74" t="s">
        <v>53</v>
      </c>
      <c r="O63" s="71">
        <f>39+49+12+2</f>
        <v>102</v>
      </c>
      <c r="P63" s="90" t="s">
        <v>302</v>
      </c>
      <c r="Q63" s="106"/>
      <c r="R63" s="106"/>
      <c r="S63" s="106"/>
      <c r="T63" s="71" t="s">
        <v>37</v>
      </c>
      <c r="U63" s="71" t="s">
        <v>38</v>
      </c>
      <c r="V63" s="71" t="s">
        <v>306</v>
      </c>
      <c r="W63" s="71"/>
      <c r="X63" s="71"/>
      <c r="Y63" s="71"/>
      <c r="AA63" s="64"/>
      <c r="AB63" s="138" t="s">
        <v>307</v>
      </c>
      <c r="AC63" s="64"/>
    </row>
    <row r="64" ht="18" customHeight="1" spans="1:29">
      <c r="A64" s="64">
        <v>73</v>
      </c>
      <c r="B64" s="71" t="s">
        <v>217</v>
      </c>
      <c r="C64" s="72" t="s">
        <v>308</v>
      </c>
      <c r="D64" s="72" t="s">
        <v>309</v>
      </c>
      <c r="E64" s="71" t="s">
        <v>310</v>
      </c>
      <c r="F64" s="71"/>
      <c r="G64" s="71" t="s">
        <v>51</v>
      </c>
      <c r="H64" s="71" t="s">
        <v>63</v>
      </c>
      <c r="I64" s="74">
        <v>2</v>
      </c>
      <c r="J64" s="74">
        <v>36</v>
      </c>
      <c r="K64" s="74">
        <v>36</v>
      </c>
      <c r="L64" s="74">
        <v>0</v>
      </c>
      <c r="M64" s="74"/>
      <c r="N64" s="74" t="s">
        <v>74</v>
      </c>
      <c r="O64" s="71">
        <f>13+7+4</f>
        <v>24</v>
      </c>
      <c r="P64" s="90" t="s">
        <v>311</v>
      </c>
      <c r="Q64" s="106"/>
      <c r="R64" s="106"/>
      <c r="S64" s="106"/>
      <c r="T64" s="71" t="s">
        <v>37</v>
      </c>
      <c r="U64" s="71" t="s">
        <v>38</v>
      </c>
      <c r="V64" s="71"/>
      <c r="W64" s="107" t="s">
        <v>39</v>
      </c>
      <c r="X64" s="71"/>
      <c r="Y64" s="71"/>
      <c r="Z64" s="71"/>
      <c r="AA64" s="71"/>
      <c r="AB64" s="136" t="s">
        <v>87</v>
      </c>
      <c r="AC64" s="64"/>
    </row>
    <row r="67" spans="1:23">
      <c r="A67" s="146" t="s">
        <v>312</v>
      </c>
      <c r="B67" s="147"/>
      <c r="C67" s="148"/>
      <c r="D67" s="148"/>
      <c r="E67" s="148"/>
      <c r="F67" s="148"/>
      <c r="G67" s="148"/>
      <c r="H67" s="149"/>
      <c r="I67" s="152"/>
      <c r="J67" s="152"/>
      <c r="K67" s="153"/>
      <c r="L67" s="149"/>
      <c r="M67" s="149"/>
      <c r="N67" s="149"/>
      <c r="O67" s="154"/>
      <c r="P67" s="154"/>
      <c r="Q67" s="154"/>
      <c r="R67" s="154"/>
      <c r="S67" s="154"/>
      <c r="T67" s="154"/>
      <c r="U67" s="158"/>
      <c r="V67" s="158"/>
      <c r="W67" s="158"/>
    </row>
    <row r="68" spans="1:23">
      <c r="A68" s="146" t="s">
        <v>313</v>
      </c>
      <c r="B68" s="148"/>
      <c r="C68" s="148"/>
      <c r="D68" s="150"/>
      <c r="E68" s="150"/>
      <c r="F68" s="150"/>
      <c r="G68" s="150"/>
      <c r="H68" s="151"/>
      <c r="I68" s="155"/>
      <c r="J68" s="155"/>
      <c r="K68" s="156"/>
      <c r="L68" s="150"/>
      <c r="M68" s="150"/>
      <c r="N68" s="150"/>
      <c r="O68" s="157"/>
      <c r="P68" s="157"/>
      <c r="Q68" s="157"/>
      <c r="R68" s="157"/>
      <c r="S68" s="158"/>
      <c r="T68" s="159"/>
      <c r="U68" s="158"/>
      <c r="V68" s="158"/>
      <c r="W68" s="158"/>
    </row>
    <row r="70" spans="22:22">
      <c r="V70">
        <f>67*0.33</f>
        <v>22.11</v>
      </c>
    </row>
  </sheetData>
  <autoFilter xmlns:etc="http://www.wps.cn/officeDocument/2017/etCustomData" ref="A1:AB64" etc:filterBottomFollowUsedRange="0">
    <filterColumn colId="1">
      <customFilters>
        <customFilter operator="equal" val="2024"/>
      </customFilters>
    </filterColumn>
    <sortState ref="A1:AB64">
      <sortCondition ref="A1"/>
    </sortState>
    <extLst/>
  </autoFilter>
  <pageMargins left="0.0784722222222222" right="0.16875" top="0.393055555555556" bottom="0.156944444444444" header="0.196527777777778" footer="0.118055555555556"/>
  <pageSetup paperSize="9" scale="66" fitToHeight="0" orientation="landscape" horizontalDpi="600"/>
  <headerFooter>
    <oddHeader>&amp;C&amp;14&amp;F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W18"/>
  <sheetViews>
    <sheetView topLeftCell="A3" workbookViewId="0">
      <selection activeCell="E22" sqref="E22"/>
    </sheetView>
  </sheetViews>
  <sheetFormatPr defaultColWidth="9" defaultRowHeight="14.25"/>
  <cols>
    <col min="1" max="1" width="5.375" style="1" customWidth="1"/>
    <col min="2" max="2" width="9" style="1"/>
    <col min="3" max="3" width="23.25" style="1" customWidth="1"/>
    <col min="4" max="4" width="16.875" style="1" customWidth="1"/>
    <col min="5" max="6" width="9" style="1"/>
    <col min="7" max="7" width="5.875" style="1" customWidth="1"/>
    <col min="8" max="8" width="10.125" style="1" customWidth="1"/>
    <col min="9" max="9" width="6.25" style="1" customWidth="1"/>
    <col min="10" max="10" width="9" style="1"/>
    <col min="11" max="11" width="6.875" style="1" customWidth="1"/>
    <col min="12" max="12" width="17.625" style="1" customWidth="1"/>
    <col min="13" max="13" width="6" style="1" hidden="1" customWidth="1"/>
    <col min="14" max="14" width="9" style="1"/>
    <col min="15" max="15" width="12.875" style="2" customWidth="1"/>
    <col min="16" max="18" width="9" style="1"/>
    <col min="19" max="19" width="12" style="1" customWidth="1"/>
    <col min="20" max="20" width="13.875" style="1" customWidth="1"/>
    <col min="21" max="21" width="11.125" style="1" customWidth="1"/>
    <col min="22" max="23" width="14.75" style="1" customWidth="1"/>
    <col min="24" max="16384" width="9" style="1"/>
  </cols>
  <sheetData>
    <row r="1" s="1" customFormat="1" ht="50" customHeight="1" spans="1:23">
      <c r="A1" s="3" t="s">
        <v>314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1" customFormat="1" ht="99.75" spans="1:23">
      <c r="A2" s="5" t="s">
        <v>0</v>
      </c>
      <c r="B2" s="6" t="s">
        <v>1</v>
      </c>
      <c r="C2" s="7" t="s">
        <v>2</v>
      </c>
      <c r="D2" s="7" t="s">
        <v>3</v>
      </c>
      <c r="E2" s="7" t="s">
        <v>4</v>
      </c>
      <c r="F2" s="8" t="s">
        <v>6</v>
      </c>
      <c r="G2" s="8" t="s">
        <v>8</v>
      </c>
      <c r="H2" s="8" t="s">
        <v>9</v>
      </c>
      <c r="I2" s="8" t="s">
        <v>12</v>
      </c>
      <c r="J2" s="33" t="s">
        <v>13</v>
      </c>
      <c r="K2" s="34" t="s">
        <v>14</v>
      </c>
      <c r="L2" s="34" t="s">
        <v>15</v>
      </c>
      <c r="M2" s="34" t="s">
        <v>17</v>
      </c>
      <c r="N2" s="34" t="s">
        <v>19</v>
      </c>
      <c r="O2" s="34" t="s">
        <v>315</v>
      </c>
      <c r="P2" s="35" t="s">
        <v>21</v>
      </c>
      <c r="Q2" s="35" t="s">
        <v>22</v>
      </c>
      <c r="R2" s="35" t="s">
        <v>23</v>
      </c>
      <c r="S2" s="35" t="s">
        <v>24</v>
      </c>
      <c r="T2" s="35" t="s">
        <v>25</v>
      </c>
      <c r="U2" s="35" t="s">
        <v>316</v>
      </c>
      <c r="V2" s="34" t="s">
        <v>27</v>
      </c>
      <c r="W2" s="34" t="s">
        <v>317</v>
      </c>
    </row>
    <row r="3" s="1" customFormat="1" ht="27" customHeight="1" spans="1:23">
      <c r="A3" s="9">
        <v>1</v>
      </c>
      <c r="B3" s="10" t="s">
        <v>318</v>
      </c>
      <c r="C3" s="11" t="s">
        <v>319</v>
      </c>
      <c r="D3" s="10" t="s">
        <v>104</v>
      </c>
      <c r="E3" s="12" t="s">
        <v>320</v>
      </c>
      <c r="F3" s="13" t="s">
        <v>33</v>
      </c>
      <c r="G3" s="13">
        <v>1</v>
      </c>
      <c r="H3" s="13">
        <v>18</v>
      </c>
      <c r="I3" s="13">
        <v>1</v>
      </c>
      <c r="J3" s="36" t="s">
        <v>321</v>
      </c>
      <c r="K3" s="37">
        <v>131</v>
      </c>
      <c r="L3" s="38" t="s">
        <v>322</v>
      </c>
      <c r="M3" s="13"/>
      <c r="N3" s="13" t="s">
        <v>37</v>
      </c>
      <c r="O3" s="39"/>
      <c r="P3" s="13"/>
      <c r="Q3" s="55"/>
      <c r="R3" s="13"/>
      <c r="S3" s="13"/>
      <c r="T3" s="36" t="s">
        <v>92</v>
      </c>
      <c r="U3" s="36"/>
      <c r="V3" s="38" t="s">
        <v>322</v>
      </c>
      <c r="W3" s="13" t="s">
        <v>323</v>
      </c>
    </row>
    <row r="4" s="1" customFormat="1" ht="27" customHeight="1" spans="1:23">
      <c r="A4" s="9">
        <v>2</v>
      </c>
      <c r="B4" s="10" t="s">
        <v>318</v>
      </c>
      <c r="C4" s="11" t="s">
        <v>319</v>
      </c>
      <c r="D4" s="10" t="s">
        <v>324</v>
      </c>
      <c r="E4" s="12" t="s">
        <v>325</v>
      </c>
      <c r="F4" s="13" t="s">
        <v>33</v>
      </c>
      <c r="G4" s="13">
        <v>2</v>
      </c>
      <c r="H4" s="13">
        <v>36</v>
      </c>
      <c r="I4" s="13">
        <v>2</v>
      </c>
      <c r="J4" s="36" t="s">
        <v>321</v>
      </c>
      <c r="K4" s="37">
        <v>131</v>
      </c>
      <c r="L4" s="38" t="s">
        <v>322</v>
      </c>
      <c r="M4" s="13"/>
      <c r="N4" s="13" t="s">
        <v>67</v>
      </c>
      <c r="O4" s="40" t="s">
        <v>326</v>
      </c>
      <c r="P4" s="13"/>
      <c r="Q4" s="13"/>
      <c r="R4" s="36" t="s">
        <v>92</v>
      </c>
      <c r="S4" s="13"/>
      <c r="T4" s="13"/>
      <c r="U4" s="13"/>
      <c r="V4" s="38" t="s">
        <v>322</v>
      </c>
      <c r="W4" s="13" t="s">
        <v>323</v>
      </c>
    </row>
    <row r="5" s="1" customFormat="1" ht="27" customHeight="1" spans="1:23">
      <c r="A5" s="14">
        <v>3</v>
      </c>
      <c r="B5" s="10" t="s">
        <v>318</v>
      </c>
      <c r="C5" s="11" t="s">
        <v>319</v>
      </c>
      <c r="D5" s="10" t="s">
        <v>327</v>
      </c>
      <c r="E5" s="15" t="s">
        <v>328</v>
      </c>
      <c r="F5" s="13" t="s">
        <v>33</v>
      </c>
      <c r="G5" s="13">
        <v>4</v>
      </c>
      <c r="H5" s="13"/>
      <c r="I5" s="13"/>
      <c r="J5" s="41"/>
      <c r="K5" s="37">
        <v>131</v>
      </c>
      <c r="L5" s="42" t="s">
        <v>329</v>
      </c>
      <c r="M5" s="13"/>
      <c r="N5" s="13" t="s">
        <v>67</v>
      </c>
      <c r="O5" s="40"/>
      <c r="P5" s="36"/>
      <c r="Q5" s="13"/>
      <c r="R5" s="36"/>
      <c r="S5" s="13"/>
      <c r="T5" s="13"/>
      <c r="U5" s="13"/>
      <c r="V5" s="38" t="s">
        <v>322</v>
      </c>
      <c r="W5" s="13" t="s">
        <v>323</v>
      </c>
    </row>
    <row r="6" s="1" customFormat="1" ht="27" customHeight="1" spans="1:23">
      <c r="A6" s="9">
        <v>4</v>
      </c>
      <c r="B6" s="10" t="s">
        <v>318</v>
      </c>
      <c r="C6" s="11" t="s">
        <v>319</v>
      </c>
      <c r="D6" s="10" t="s">
        <v>41</v>
      </c>
      <c r="E6" s="15" t="s">
        <v>42</v>
      </c>
      <c r="F6" s="13" t="s">
        <v>33</v>
      </c>
      <c r="G6" s="13">
        <v>1</v>
      </c>
      <c r="H6" s="13"/>
      <c r="I6" s="13"/>
      <c r="J6" s="43" t="s">
        <v>330</v>
      </c>
      <c r="K6" s="37">
        <v>131</v>
      </c>
      <c r="L6" s="42" t="s">
        <v>331</v>
      </c>
      <c r="M6" s="13"/>
      <c r="N6" s="13" t="s">
        <v>37</v>
      </c>
      <c r="O6" s="40"/>
      <c r="P6" s="36"/>
      <c r="Q6" s="13"/>
      <c r="R6" s="36"/>
      <c r="S6" s="57" t="s">
        <v>109</v>
      </c>
      <c r="T6" s="13"/>
      <c r="U6" s="57"/>
      <c r="V6" s="38" t="s">
        <v>322</v>
      </c>
      <c r="W6" s="13" t="s">
        <v>323</v>
      </c>
    </row>
    <row r="7" s="1" customFormat="1" ht="27" customHeight="1" spans="1:23">
      <c r="A7" s="14">
        <v>5</v>
      </c>
      <c r="B7" s="16" t="s">
        <v>318</v>
      </c>
      <c r="C7" s="17" t="s">
        <v>319</v>
      </c>
      <c r="D7" s="16" t="s">
        <v>31</v>
      </c>
      <c r="E7" s="18" t="s">
        <v>332</v>
      </c>
      <c r="F7" s="19" t="s">
        <v>33</v>
      </c>
      <c r="G7" s="19">
        <v>1</v>
      </c>
      <c r="H7" s="20" t="s">
        <v>333</v>
      </c>
      <c r="I7" s="13">
        <v>2</v>
      </c>
      <c r="J7" s="41" t="s">
        <v>334</v>
      </c>
      <c r="K7" s="37">
        <v>131</v>
      </c>
      <c r="L7" s="42" t="s">
        <v>331</v>
      </c>
      <c r="M7" s="13"/>
      <c r="N7" s="13" t="s">
        <v>37</v>
      </c>
      <c r="O7" s="40" t="s">
        <v>335</v>
      </c>
      <c r="P7" s="36"/>
      <c r="Q7" s="13"/>
      <c r="R7" s="36"/>
      <c r="S7" s="57" t="s">
        <v>109</v>
      </c>
      <c r="T7" s="13"/>
      <c r="U7" s="57"/>
      <c r="V7" s="38" t="s">
        <v>336</v>
      </c>
      <c r="W7" s="13" t="s">
        <v>323</v>
      </c>
    </row>
    <row r="8" s="1" customFormat="1" ht="27" customHeight="1" spans="1:23">
      <c r="A8" s="21"/>
      <c r="B8" s="22"/>
      <c r="C8" s="23"/>
      <c r="D8" s="22"/>
      <c r="E8" s="24"/>
      <c r="F8" s="25"/>
      <c r="G8" s="25"/>
      <c r="H8" s="26"/>
      <c r="I8" s="13">
        <v>8</v>
      </c>
      <c r="J8" s="41" t="s">
        <v>237</v>
      </c>
      <c r="K8" s="37">
        <v>131</v>
      </c>
      <c r="L8" s="42" t="s">
        <v>337</v>
      </c>
      <c r="M8" s="13"/>
      <c r="N8" s="13" t="s">
        <v>37</v>
      </c>
      <c r="O8" s="40"/>
      <c r="P8" s="36"/>
      <c r="Q8" s="13"/>
      <c r="R8" s="36"/>
      <c r="S8" s="57"/>
      <c r="T8" s="13"/>
      <c r="U8" s="57"/>
      <c r="V8" s="38" t="s">
        <v>338</v>
      </c>
      <c r="W8" s="13" t="s">
        <v>323</v>
      </c>
    </row>
    <row r="9" s="1" customFormat="1" ht="27" customHeight="1" spans="1:23">
      <c r="A9" s="14">
        <v>6</v>
      </c>
      <c r="B9" s="10" t="s">
        <v>318</v>
      </c>
      <c r="C9" s="11" t="s">
        <v>319</v>
      </c>
      <c r="D9" s="10" t="s">
        <v>339</v>
      </c>
      <c r="E9" s="15" t="s">
        <v>340</v>
      </c>
      <c r="F9" s="13" t="s">
        <v>33</v>
      </c>
      <c r="G9" s="13">
        <v>3</v>
      </c>
      <c r="H9" s="13"/>
      <c r="I9" s="13"/>
      <c r="J9" s="36" t="s">
        <v>321</v>
      </c>
      <c r="K9" s="37">
        <v>131</v>
      </c>
      <c r="L9" s="44" t="s">
        <v>341</v>
      </c>
      <c r="M9" s="13"/>
      <c r="N9" s="13" t="s">
        <v>67</v>
      </c>
      <c r="O9" s="40" t="s">
        <v>342</v>
      </c>
      <c r="P9" s="36"/>
      <c r="Q9" s="36"/>
      <c r="R9" s="36"/>
      <c r="S9" s="36" t="s">
        <v>227</v>
      </c>
      <c r="T9" s="13"/>
      <c r="U9" s="13"/>
      <c r="V9" s="38" t="s">
        <v>322</v>
      </c>
      <c r="W9" s="13" t="s">
        <v>323</v>
      </c>
    </row>
    <row r="10" s="1" customFormat="1" ht="55" customHeight="1" spans="1:23">
      <c r="A10" s="9">
        <v>7</v>
      </c>
      <c r="B10" s="10" t="s">
        <v>318</v>
      </c>
      <c r="C10" s="11" t="s">
        <v>319</v>
      </c>
      <c r="D10" s="10" t="s">
        <v>343</v>
      </c>
      <c r="E10" s="15" t="s">
        <v>344</v>
      </c>
      <c r="F10" s="13" t="s">
        <v>33</v>
      </c>
      <c r="G10" s="13">
        <v>1</v>
      </c>
      <c r="H10" s="13"/>
      <c r="I10" s="13"/>
      <c r="J10" s="45" t="s">
        <v>345</v>
      </c>
      <c r="K10" s="37">
        <v>131</v>
      </c>
      <c r="L10" s="46" t="s">
        <v>346</v>
      </c>
      <c r="M10" s="13"/>
      <c r="N10" s="13" t="s">
        <v>37</v>
      </c>
      <c r="O10" s="40" t="s">
        <v>335</v>
      </c>
      <c r="P10" s="36"/>
      <c r="Q10" s="58"/>
      <c r="R10" s="36"/>
      <c r="S10" s="57" t="s">
        <v>347</v>
      </c>
      <c r="T10" s="13"/>
      <c r="U10" s="13"/>
      <c r="V10" s="38" t="s">
        <v>322</v>
      </c>
      <c r="W10" s="13" t="s">
        <v>323</v>
      </c>
    </row>
    <row r="11" s="1" customFormat="1" ht="27" customHeight="1" spans="1:23">
      <c r="A11" s="9">
        <v>8</v>
      </c>
      <c r="B11" s="10" t="s">
        <v>318</v>
      </c>
      <c r="C11" s="11" t="s">
        <v>319</v>
      </c>
      <c r="D11" s="11" t="s">
        <v>348</v>
      </c>
      <c r="E11" s="15" t="s">
        <v>349</v>
      </c>
      <c r="F11" s="13" t="s">
        <v>33</v>
      </c>
      <c r="G11" s="13">
        <v>1</v>
      </c>
      <c r="H11" s="13">
        <v>36</v>
      </c>
      <c r="I11" s="13"/>
      <c r="J11" s="36" t="s">
        <v>350</v>
      </c>
      <c r="K11" s="37">
        <v>131</v>
      </c>
      <c r="L11" s="46" t="s">
        <v>351</v>
      </c>
      <c r="M11" s="47"/>
      <c r="N11" s="13" t="s">
        <v>37</v>
      </c>
      <c r="O11" s="40" t="s">
        <v>335</v>
      </c>
      <c r="P11" s="36"/>
      <c r="Q11" s="36"/>
      <c r="R11" s="36"/>
      <c r="S11" s="13"/>
      <c r="T11" s="13"/>
      <c r="U11" s="57" t="s">
        <v>352</v>
      </c>
      <c r="V11" s="38" t="s">
        <v>322</v>
      </c>
      <c r="W11" s="13" t="s">
        <v>323</v>
      </c>
    </row>
    <row r="12" s="1" customFormat="1" ht="41" customHeight="1" spans="1:23">
      <c r="A12" s="14">
        <v>9</v>
      </c>
      <c r="B12" s="10" t="s">
        <v>318</v>
      </c>
      <c r="C12" s="27" t="s">
        <v>319</v>
      </c>
      <c r="D12" s="28" t="s">
        <v>353</v>
      </c>
      <c r="E12" s="29" t="s">
        <v>354</v>
      </c>
      <c r="F12" s="28" t="s">
        <v>33</v>
      </c>
      <c r="G12" s="28">
        <v>2</v>
      </c>
      <c r="H12" s="28" t="s">
        <v>355</v>
      </c>
      <c r="I12" s="28"/>
      <c r="J12" s="48" t="s">
        <v>356</v>
      </c>
      <c r="K12" s="37">
        <v>131</v>
      </c>
      <c r="L12" s="49" t="s">
        <v>357</v>
      </c>
      <c r="M12" s="50"/>
      <c r="N12" s="28" t="s">
        <v>37</v>
      </c>
      <c r="O12" s="51"/>
      <c r="P12" s="52"/>
      <c r="Q12" s="52" t="s">
        <v>247</v>
      </c>
      <c r="R12" s="52"/>
      <c r="S12" s="28"/>
      <c r="T12" s="28"/>
      <c r="U12" s="28"/>
      <c r="V12" s="59" t="s">
        <v>358</v>
      </c>
      <c r="W12" s="13"/>
    </row>
    <row r="13" s="1" customFormat="1" ht="27" customHeight="1" spans="1:23">
      <c r="A13" s="9">
        <v>10</v>
      </c>
      <c r="B13" s="10" t="s">
        <v>318</v>
      </c>
      <c r="C13" s="11" t="s">
        <v>319</v>
      </c>
      <c r="D13" s="10" t="s">
        <v>359</v>
      </c>
      <c r="E13" s="10" t="s">
        <v>360</v>
      </c>
      <c r="F13" s="13" t="s">
        <v>115</v>
      </c>
      <c r="G13" s="13">
        <v>5</v>
      </c>
      <c r="H13" s="13">
        <v>90</v>
      </c>
      <c r="I13" s="13">
        <v>5</v>
      </c>
      <c r="J13" s="36" t="s">
        <v>321</v>
      </c>
      <c r="K13" s="37">
        <v>131</v>
      </c>
      <c r="L13" s="42" t="s">
        <v>361</v>
      </c>
      <c r="M13" s="13"/>
      <c r="N13" s="13" t="s">
        <v>67</v>
      </c>
      <c r="O13" s="40" t="s">
        <v>362</v>
      </c>
      <c r="P13" s="36" t="s">
        <v>39</v>
      </c>
      <c r="Q13" s="13"/>
      <c r="R13" s="36" t="s">
        <v>39</v>
      </c>
      <c r="S13" s="13"/>
      <c r="T13" s="60" t="s">
        <v>363</v>
      </c>
      <c r="U13" s="60"/>
      <c r="V13" s="38" t="s">
        <v>322</v>
      </c>
      <c r="W13" s="13" t="s">
        <v>323</v>
      </c>
    </row>
    <row r="14" s="1" customFormat="1" ht="27" customHeight="1" spans="1:23">
      <c r="A14" s="9">
        <v>11</v>
      </c>
      <c r="B14" s="10" t="s">
        <v>318</v>
      </c>
      <c r="C14" s="11" t="s">
        <v>319</v>
      </c>
      <c r="D14" s="10" t="s">
        <v>364</v>
      </c>
      <c r="E14" s="15" t="s">
        <v>365</v>
      </c>
      <c r="F14" s="13" t="s">
        <v>115</v>
      </c>
      <c r="G14" s="30">
        <v>3</v>
      </c>
      <c r="H14" s="13">
        <v>54</v>
      </c>
      <c r="I14" s="13">
        <v>3</v>
      </c>
      <c r="J14" s="36" t="s">
        <v>321</v>
      </c>
      <c r="K14" s="37">
        <v>131</v>
      </c>
      <c r="L14" s="46" t="s">
        <v>366</v>
      </c>
      <c r="M14" s="13"/>
      <c r="N14" s="13" t="s">
        <v>67</v>
      </c>
      <c r="O14" s="40" t="s">
        <v>367</v>
      </c>
      <c r="P14" s="36"/>
      <c r="Q14" s="36" t="s">
        <v>39</v>
      </c>
      <c r="R14" s="36"/>
      <c r="S14" s="55" t="s">
        <v>363</v>
      </c>
      <c r="T14" s="13"/>
      <c r="U14" s="13"/>
      <c r="V14" s="38" t="s">
        <v>322</v>
      </c>
      <c r="W14" s="13" t="s">
        <v>323</v>
      </c>
    </row>
    <row r="15" s="1" customFormat="1" ht="41" customHeight="1" spans="1:23">
      <c r="A15" s="14">
        <v>12</v>
      </c>
      <c r="B15" s="10" t="s">
        <v>318</v>
      </c>
      <c r="C15" s="11" t="s">
        <v>319</v>
      </c>
      <c r="D15" s="10" t="s">
        <v>368</v>
      </c>
      <c r="E15" s="12" t="s">
        <v>369</v>
      </c>
      <c r="F15" s="10" t="s">
        <v>115</v>
      </c>
      <c r="G15" s="30">
        <v>3</v>
      </c>
      <c r="H15" s="9">
        <v>72</v>
      </c>
      <c r="I15" s="10">
        <v>4</v>
      </c>
      <c r="J15" s="36" t="s">
        <v>321</v>
      </c>
      <c r="K15" s="37">
        <v>131</v>
      </c>
      <c r="L15" s="42" t="s">
        <v>370</v>
      </c>
      <c r="M15" s="53"/>
      <c r="N15" s="13" t="s">
        <v>371</v>
      </c>
      <c r="O15" s="40" t="s">
        <v>372</v>
      </c>
      <c r="P15" s="54"/>
      <c r="Q15" s="55"/>
      <c r="R15" s="36" t="s">
        <v>123</v>
      </c>
      <c r="S15" s="58"/>
      <c r="T15" s="36" t="s">
        <v>109</v>
      </c>
      <c r="U15" s="55"/>
      <c r="V15" s="38" t="s">
        <v>373</v>
      </c>
      <c r="W15" s="13" t="s">
        <v>323</v>
      </c>
    </row>
    <row r="16" s="1" customFormat="1" ht="52" customHeight="1" spans="1:23">
      <c r="A16" s="14">
        <v>13</v>
      </c>
      <c r="B16" s="10" t="s">
        <v>318</v>
      </c>
      <c r="C16" s="11" t="s">
        <v>319</v>
      </c>
      <c r="D16" s="16" t="s">
        <v>368</v>
      </c>
      <c r="E16" s="31" t="s">
        <v>369</v>
      </c>
      <c r="F16" s="16" t="s">
        <v>115</v>
      </c>
      <c r="G16" s="30">
        <v>3</v>
      </c>
      <c r="H16" s="9">
        <v>72</v>
      </c>
      <c r="I16" s="10">
        <v>4</v>
      </c>
      <c r="J16" s="36" t="s">
        <v>321</v>
      </c>
      <c r="K16" s="37">
        <v>131</v>
      </c>
      <c r="L16" s="42" t="s">
        <v>251</v>
      </c>
      <c r="M16" s="53"/>
      <c r="N16" s="13" t="s">
        <v>371</v>
      </c>
      <c r="O16" s="40" t="s">
        <v>372</v>
      </c>
      <c r="P16" s="55"/>
      <c r="Q16" s="55"/>
      <c r="R16" s="36" t="s">
        <v>123</v>
      </c>
      <c r="S16" s="36"/>
      <c r="T16" s="36" t="s">
        <v>109</v>
      </c>
      <c r="U16" s="55"/>
      <c r="V16" s="38" t="s">
        <v>374</v>
      </c>
      <c r="W16" s="13" t="s">
        <v>323</v>
      </c>
    </row>
    <row r="17" s="1" customFormat="1" ht="52" customHeight="1" spans="1:23">
      <c r="A17" s="10">
        <v>14</v>
      </c>
      <c r="B17" s="10" t="s">
        <v>318</v>
      </c>
      <c r="C17" s="11" t="s">
        <v>319</v>
      </c>
      <c r="D17" s="10" t="s">
        <v>375</v>
      </c>
      <c r="E17" s="10" t="s">
        <v>376</v>
      </c>
      <c r="F17" s="10" t="s">
        <v>115</v>
      </c>
      <c r="G17" s="10">
        <v>4</v>
      </c>
      <c r="H17" s="32">
        <v>72</v>
      </c>
      <c r="I17" s="10">
        <v>4</v>
      </c>
      <c r="J17" s="36" t="s">
        <v>321</v>
      </c>
      <c r="K17" s="37">
        <v>131</v>
      </c>
      <c r="L17" s="42" t="s">
        <v>377</v>
      </c>
      <c r="M17" s="56"/>
      <c r="N17" s="13" t="s">
        <v>67</v>
      </c>
      <c r="O17" s="40" t="s">
        <v>378</v>
      </c>
      <c r="P17" s="55" t="s">
        <v>109</v>
      </c>
      <c r="Q17" s="13"/>
      <c r="R17" s="55" t="s">
        <v>109</v>
      </c>
      <c r="S17" s="55"/>
      <c r="T17" s="54"/>
      <c r="U17" s="54"/>
      <c r="V17" s="38" t="s">
        <v>379</v>
      </c>
      <c r="W17" s="13" t="s">
        <v>323</v>
      </c>
    </row>
    <row r="18" s="1" customFormat="1" ht="52" customHeight="1" spans="1:23">
      <c r="A18" s="10">
        <v>15</v>
      </c>
      <c r="B18" s="10" t="s">
        <v>318</v>
      </c>
      <c r="C18" s="11" t="s">
        <v>319</v>
      </c>
      <c r="D18" s="10" t="s">
        <v>375</v>
      </c>
      <c r="E18" s="10" t="s">
        <v>376</v>
      </c>
      <c r="F18" s="10" t="s">
        <v>115</v>
      </c>
      <c r="G18" s="10">
        <v>4</v>
      </c>
      <c r="H18" s="32">
        <v>72</v>
      </c>
      <c r="I18" s="10">
        <v>4</v>
      </c>
      <c r="J18" s="36" t="s">
        <v>321</v>
      </c>
      <c r="K18" s="37">
        <v>131</v>
      </c>
      <c r="L18" s="42" t="s">
        <v>380</v>
      </c>
      <c r="M18" s="56"/>
      <c r="N18" s="13" t="s">
        <v>67</v>
      </c>
      <c r="O18" s="40" t="s">
        <v>378</v>
      </c>
      <c r="P18" s="55" t="s">
        <v>109</v>
      </c>
      <c r="Q18" s="13"/>
      <c r="R18" s="55" t="s">
        <v>109</v>
      </c>
      <c r="S18" s="55"/>
      <c r="T18" s="54"/>
      <c r="U18" s="54"/>
      <c r="V18" s="38" t="s">
        <v>381</v>
      </c>
      <c r="W18" s="13" t="s">
        <v>323</v>
      </c>
    </row>
  </sheetData>
  <mergeCells count="9">
    <mergeCell ref="A1:W1"/>
    <mergeCell ref="A7:A8"/>
    <mergeCell ref="B7:B8"/>
    <mergeCell ref="C7:C8"/>
    <mergeCell ref="D7:D8"/>
    <mergeCell ref="E7:E8"/>
    <mergeCell ref="F7:F8"/>
    <mergeCell ref="G7:G8"/>
    <mergeCell ref="H7:H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25-1学期课程表</vt:lpstr>
      <vt:lpstr>25级课程表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孙玉银</cp:lastModifiedBy>
  <dcterms:created xsi:type="dcterms:W3CDTF">2025-06-03T16:42:00Z</dcterms:created>
  <dcterms:modified xsi:type="dcterms:W3CDTF">2025-11-18T01:11:42Z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2403BB0E7A6442AAB71032FA8E8B9168_12</vt:lpwstr>
  </property>
  <property fmtid="{D5CDD505-2E9C-101B-9397-08002B2CF9AE}" pid="3" name="KSOProductBuildVer">
    <vt:lpwstr>2052-12.1.0.19770</vt:lpwstr>
  </property>
</Properties>
</file>